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I:\DIRAC\DAE\PROJETOS_EM_ANDAMENTO\_GRANDES EMPREENDIMENTOS\FIO_CE\00_Facilites_Ceara\SEI_Faciliteis-FioCeara\02_Termo-de-Referencia\0_Apendices\"/>
    </mc:Choice>
  </mc:AlternateContent>
  <xr:revisionPtr revIDLastSave="0" documentId="8_{56F49ABB-5371-448E-B5D0-C5ACEF0CE08D}" xr6:coauthVersionLast="47" xr6:coauthVersionMax="47" xr10:uidLastSave="{00000000-0000-0000-0000-000000000000}"/>
  <bookViews>
    <workbookView xWindow="-28920" yWindow="-120" windowWidth="29040" windowHeight="15840" tabRatio="828" xr2:uid="{00000000-000D-0000-FFFF-FFFF00000000}"/>
  </bookViews>
  <sheets>
    <sheet name="Novo Facility" sheetId="41" r:id="rId1"/>
    <sheet name="SLA-GESTÃO FACILITIES" sheetId="31" state="hidden" r:id="rId2"/>
    <sheet name="SLA-SERVIÇOS SOB DEMANDA" sheetId="27" state="hidden" r:id="rId3"/>
    <sheet name="SLA-LIMPEZA" sheetId="6" state="hidden" r:id="rId4"/>
    <sheet name="SLA-RECEPÇAO" sheetId="25" state="hidden" r:id="rId5"/>
    <sheet name="SLA- TRANSPORTE" sheetId="26" state="hidden" r:id="rId6"/>
    <sheet name="SLA-Manutenção de Áreas Verdes" sheetId="32" state="hidden" r:id="rId7"/>
    <sheet name="SLA-Operador da ETE" sheetId="33" state="hidden" r:id="rId8"/>
    <sheet name="SLA-PORTEIRO" sheetId="28" state="hidden" r:id="rId9"/>
    <sheet name="SLA-VIGILANTE" sheetId="29" state="hidden" r:id="rId10"/>
    <sheet name="SLA-BOMBEIRO CIVIL" sheetId="34" state="hidden" r:id="rId11"/>
    <sheet name="SLA- INSTALAÇÕES ELETRICAS" sheetId="35" state="hidden" r:id="rId12"/>
    <sheet name="SLA- INSTALAÇÕES HIDRÁULICAS" sheetId="39" state="hidden" r:id="rId13"/>
    <sheet name="SLA-PREVENTIVA EQUIPAMENTOS" sheetId="40" state="hidden" r:id="rId14"/>
    <sheet name="Relatório SLA 1" sheetId="22" state="hidden" r:id="rId15"/>
    <sheet name="Relatório SLA 2" sheetId="20" state="hidden" r:id="rId16"/>
  </sheets>
  <externalReferences>
    <externalReference r:id="rId17"/>
    <externalReference r:id="rId18"/>
  </externalReferences>
  <definedNames>
    <definedName name="_xlnm._FilterDatabase" localSheetId="14" hidden="1">'Relatório SLA 1'!$G$2:$I$28</definedName>
    <definedName name="AA">#REF!</definedName>
    <definedName name="ALÍQUOTA">'[1]Tabela de ANS'!$K$14*'[1]Tabela de ANS'!$J$14</definedName>
    <definedName name="ALÍQUOTAII">'[1]Tabela de ANS'!$E$14*'[1]Tabela de ANS'!$D$14</definedName>
    <definedName name="Area" localSheetId="10">'[2]Relatório Serviços de DEMANDA'!$T$3:$T$5</definedName>
    <definedName name="Area">#REF!</definedName>
    <definedName name="_xlnm.Print_Area" localSheetId="14">'Relatório SLA 1'!$B$2:$I$34</definedName>
    <definedName name="_xlnm.Print_Area" localSheetId="11">'SLA- INSTALAÇÕES ELETRICAS'!$A$1:$K$17</definedName>
    <definedName name="_xlnm.Print_Area" localSheetId="12">'SLA- INSTALAÇÕES HIDRÁULICAS'!$A$1:$K$17</definedName>
    <definedName name="_xlnm.Print_Area" localSheetId="5">'SLA- TRANSPORTE'!$A$1:$M$12</definedName>
    <definedName name="_xlnm.Print_Area" localSheetId="10">'SLA-BOMBEIRO CIVIL'!$A$1:$I$14</definedName>
    <definedName name="_xlnm.Print_Area" localSheetId="1">'SLA-GESTÃO FACILITIES'!$B$1:$L$29</definedName>
    <definedName name="_xlnm.Print_Area" localSheetId="3">'SLA-LIMPEZA'!$A$1:$M$27</definedName>
    <definedName name="_xlnm.Print_Area" localSheetId="6">'SLA-Manutenção de Áreas Verdes'!$A$1:$K$27</definedName>
    <definedName name="_xlnm.Print_Area" localSheetId="7">'SLA-Operador da ETE'!$A$1:$K$21</definedName>
    <definedName name="_xlnm.Print_Area" localSheetId="8">'SLA-PORTEIRO'!$A$1:$I$15</definedName>
    <definedName name="_xlnm.Print_Area" localSheetId="13">'SLA-PREVENTIVA EQUIPAMENTOS'!$A$1:$K$17</definedName>
    <definedName name="_xlnm.Print_Area" localSheetId="4">'SLA-RECEPÇAO'!$A$2:$P$13</definedName>
    <definedName name="_xlnm.Print_Area" localSheetId="2">'SLA-SERVIÇOS SOB DEMANDA'!$B$1:$M$82</definedName>
    <definedName name="_xlnm.Print_Area" localSheetId="9">'SLA-VIGILANTE'!$A$2:$I$16</definedName>
    <definedName name="BB">#REF!</definedName>
    <definedName name="CC">#REF!</definedName>
    <definedName name="DD">#REF!</definedName>
    <definedName name="EE">#REF!</definedName>
    <definedName name="FF">#REF!</definedName>
    <definedName name="GG">#REF!</definedName>
    <definedName name="HH">#REF!</definedName>
    <definedName name="II">#REF!</definedName>
    <definedName name="JJ">#REF!</definedName>
    <definedName name="KK">#REF!</definedName>
    <definedName name="LL">#REF!</definedName>
    <definedName name="MM">#REF!</definedName>
    <definedName name="NN">#REF!</definedName>
    <definedName name="OLE_LINK6" localSheetId="11">'SLA- INSTALAÇÕES ELETRICAS'!#REF!</definedName>
    <definedName name="OLE_LINK6" localSheetId="12">'SLA- INSTALAÇÕES HIDRÁULICAS'!#REF!</definedName>
    <definedName name="OLE_LINK6" localSheetId="5">'SLA- TRANSPORTE'!#REF!</definedName>
    <definedName name="OLE_LINK6" localSheetId="10">'SLA-BOMBEIRO CIVIL'!#REF!</definedName>
    <definedName name="OLE_LINK6" localSheetId="1">'SLA-GESTÃO FACILITIES'!#REF!</definedName>
    <definedName name="OLE_LINK6" localSheetId="3">'SLA-LIMPEZA'!#REF!</definedName>
    <definedName name="OLE_LINK6" localSheetId="6">'SLA-Manutenção de Áreas Verdes'!#REF!</definedName>
    <definedName name="OLE_LINK6" localSheetId="7">'SLA-Operador da ETE'!#REF!</definedName>
    <definedName name="OLE_LINK6" localSheetId="8">'SLA-PORTEIRO'!#REF!</definedName>
    <definedName name="OLE_LINK6" localSheetId="13">'SLA-PREVENTIVA EQUIPAMENTOS'!#REF!</definedName>
    <definedName name="OLE_LINK6" localSheetId="4">'SLA-RECEPÇAO'!#REF!</definedName>
    <definedName name="OLE_LINK6" localSheetId="2">'SLA-SERVIÇOS SOB DEMANDA'!#REF!</definedName>
    <definedName name="OLE_LINK6" localSheetId="9">'SLA-VIGILANTE'!#REF!</definedName>
    <definedName name="OLE_LINK7" localSheetId="11">'SLA- INSTALAÇÕES ELETRICAS'!#REF!</definedName>
    <definedName name="OLE_LINK7" localSheetId="12">'SLA- INSTALAÇÕES HIDRÁULICAS'!#REF!</definedName>
    <definedName name="OLE_LINK7" localSheetId="5">'SLA- TRANSPORTE'!#REF!</definedName>
    <definedName name="OLE_LINK7" localSheetId="10">'SLA-BOMBEIRO CIVIL'!#REF!</definedName>
    <definedName name="OLE_LINK7" localSheetId="1">'SLA-GESTÃO FACILITIES'!#REF!</definedName>
    <definedName name="OLE_LINK7" localSheetId="3">'SLA-LIMPEZA'!#REF!</definedName>
    <definedName name="OLE_LINK7" localSheetId="6">'SLA-Manutenção de Áreas Verdes'!#REF!</definedName>
    <definedName name="OLE_LINK7" localSheetId="7">'SLA-Operador da ETE'!#REF!</definedName>
    <definedName name="OLE_LINK7" localSheetId="8">'SLA-PORTEIRO'!#REF!</definedName>
    <definedName name="OLE_LINK7" localSheetId="13">'SLA-PREVENTIVA EQUIPAMENTOS'!#REF!</definedName>
    <definedName name="OLE_LINK7" localSheetId="4">'SLA-RECEPÇAO'!#REF!</definedName>
    <definedName name="OLE_LINK7" localSheetId="2">'SLA-SERVIÇOS SOB DEMANDA'!#REF!</definedName>
    <definedName name="OLE_LINK7" localSheetId="9">'SLA-VIGILANTE'!#REF!</definedName>
    <definedName name="OO">#REF!</definedName>
    <definedName name="PP">#REF!</definedName>
    <definedName name="_xlnm.Print_Titles" localSheetId="11">'SLA- INSTALAÇÕES ELETRICAS'!$1:$3</definedName>
    <definedName name="_xlnm.Print_Titles" localSheetId="12">'SLA- INSTALAÇÕES HIDRÁULICAS'!$1:$3</definedName>
    <definedName name="_xlnm.Print_Titles" localSheetId="5">'SLA- TRANSPORTE'!$1:$3</definedName>
    <definedName name="_xlnm.Print_Titles" localSheetId="10">'SLA-BOMBEIRO CIVIL'!$1:$3</definedName>
    <definedName name="_xlnm.Print_Titles" localSheetId="1">'SLA-GESTÃO FACILITIES'!$1:$3</definedName>
    <definedName name="_xlnm.Print_Titles" localSheetId="3">'SLA-LIMPEZA'!$1:$3</definedName>
    <definedName name="_xlnm.Print_Titles" localSheetId="6">'SLA-Manutenção de Áreas Verdes'!$1:$3</definedName>
    <definedName name="_xlnm.Print_Titles" localSheetId="7">'SLA-Operador da ETE'!$1:$3</definedName>
    <definedName name="_xlnm.Print_Titles" localSheetId="8">'SLA-PORTEIRO'!$1:$3</definedName>
    <definedName name="_xlnm.Print_Titles" localSheetId="13">'SLA-PREVENTIVA EQUIPAMENTOS'!$1:$3</definedName>
    <definedName name="_xlnm.Print_Titles" localSheetId="4">'SLA-RECEPÇAO'!$1:$3</definedName>
    <definedName name="_xlnm.Print_Titles" localSheetId="2">'SLA-SERVIÇOS SOB DEMANDA'!$1:$3</definedName>
    <definedName name="_xlnm.Print_Titles" localSheetId="9">'SLA-VIGILANTE'!$1:$3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41" l="1"/>
  <c r="L17" i="41"/>
  <c r="L18" i="41"/>
  <c r="L19" i="41"/>
  <c r="L20" i="41"/>
  <c r="L21" i="41"/>
  <c r="L22" i="41"/>
  <c r="L23" i="41"/>
  <c r="L24" i="41"/>
  <c r="L25" i="41"/>
  <c r="L26" i="41"/>
  <c r="L27" i="41"/>
  <c r="L28" i="41"/>
  <c r="L29" i="41"/>
  <c r="L30" i="41"/>
  <c r="L31" i="41"/>
  <c r="L32" i="41"/>
  <c r="L33" i="41"/>
  <c r="L34" i="41"/>
  <c r="L35" i="41"/>
  <c r="L36" i="41"/>
  <c r="L37" i="41"/>
  <c r="L38" i="41"/>
  <c r="L39" i="41"/>
  <c r="L40" i="41"/>
  <c r="L41" i="41"/>
  <c r="L42" i="41"/>
  <c r="L43" i="41"/>
  <c r="L44" i="41"/>
  <c r="L45" i="41"/>
  <c r="L46" i="41"/>
  <c r="L47" i="41"/>
  <c r="L48" i="41"/>
  <c r="L49" i="41"/>
  <c r="L50" i="41"/>
  <c r="L51" i="41"/>
  <c r="L52" i="41"/>
  <c r="L53" i="41"/>
  <c r="L54" i="41"/>
  <c r="L55" i="41"/>
  <c r="L56" i="41"/>
  <c r="L57" i="41"/>
  <c r="L58" i="41"/>
  <c r="L59" i="41"/>
  <c r="L60" i="41"/>
  <c r="L61" i="41"/>
  <c r="L62" i="41"/>
  <c r="L63" i="41"/>
  <c r="L64" i="41"/>
  <c r="L65" i="41"/>
  <c r="L66" i="41"/>
  <c r="L67" i="41"/>
  <c r="L68" i="41"/>
  <c r="L69" i="41"/>
  <c r="L70" i="41"/>
  <c r="L71" i="41"/>
  <c r="L72" i="41"/>
  <c r="L73" i="41"/>
  <c r="L74" i="41"/>
  <c r="L75" i="41"/>
  <c r="L76" i="41"/>
  <c r="L77" i="41"/>
  <c r="L78" i="41"/>
  <c r="L79" i="41"/>
  <c r="L80" i="41"/>
  <c r="L81" i="41"/>
  <c r="L82" i="41"/>
  <c r="L83" i="41"/>
  <c r="L84" i="41"/>
  <c r="L85" i="41"/>
  <c r="L86" i="41"/>
  <c r="L87" i="41"/>
  <c r="L88" i="41"/>
  <c r="L89" i="41"/>
  <c r="L90" i="41"/>
  <c r="L91" i="41"/>
  <c r="L92" i="41"/>
  <c r="L93" i="41"/>
  <c r="L94" i="41"/>
  <c r="L95" i="41"/>
  <c r="L96" i="41"/>
  <c r="L97" i="41"/>
  <c r="L98" i="41"/>
  <c r="L99" i="41"/>
  <c r="L100" i="41"/>
  <c r="L101" i="41"/>
  <c r="L102" i="41"/>
  <c r="L103" i="41"/>
  <c r="L104" i="41"/>
  <c r="L105" i="41"/>
  <c r="L106" i="41"/>
  <c r="L107" i="41"/>
  <c r="L108" i="41"/>
  <c r="L109" i="41"/>
  <c r="L110" i="41"/>
  <c r="L111" i="41"/>
  <c r="L112" i="41"/>
  <c r="L113" i="41"/>
  <c r="L114" i="41"/>
  <c r="L115" i="41"/>
  <c r="L116" i="41"/>
  <c r="L117" i="41"/>
  <c r="L118" i="41"/>
  <c r="L119" i="41"/>
  <c r="L120" i="41"/>
  <c r="L121" i="41"/>
  <c r="L122" i="41"/>
  <c r="L123" i="41"/>
  <c r="L124" i="41"/>
  <c r="L125" i="41"/>
  <c r="L126" i="41"/>
  <c r="L127" i="41"/>
  <c r="L128" i="41"/>
  <c r="L129" i="41"/>
  <c r="L130" i="41"/>
  <c r="L131" i="41"/>
  <c r="L132" i="41"/>
  <c r="L133" i="41"/>
  <c r="L134" i="41"/>
  <c r="L135" i="41"/>
  <c r="L136" i="41"/>
  <c r="L137" i="41"/>
  <c r="L138" i="41"/>
  <c r="L139" i="41"/>
  <c r="L140" i="41"/>
  <c r="L141" i="41"/>
  <c r="L142" i="41"/>
  <c r="L143" i="41"/>
  <c r="L144" i="41"/>
  <c r="L145" i="41"/>
  <c r="L146" i="41"/>
  <c r="M16" i="41" l="1"/>
  <c r="N16" i="41" s="1"/>
  <c r="E10" i="35"/>
  <c r="F10" i="35" s="1"/>
  <c r="I10" i="35"/>
  <c r="J10" i="35" s="1"/>
  <c r="J12" i="31" l="1"/>
  <c r="K12" i="31" s="1"/>
  <c r="F12" i="31"/>
  <c r="G12" i="31" s="1"/>
  <c r="I16" i="40" l="1"/>
  <c r="J16" i="40" s="1"/>
  <c r="E16" i="40"/>
  <c r="F16" i="40" s="1"/>
  <c r="I15" i="40"/>
  <c r="J15" i="40" s="1"/>
  <c r="E15" i="40"/>
  <c r="F15" i="40" s="1"/>
  <c r="I14" i="40"/>
  <c r="J14" i="40" s="1"/>
  <c r="E14" i="40"/>
  <c r="F14" i="40" s="1"/>
  <c r="I13" i="40"/>
  <c r="J13" i="40" s="1"/>
  <c r="E13" i="40"/>
  <c r="F13" i="40" s="1"/>
  <c r="I12" i="40"/>
  <c r="J12" i="40" s="1"/>
  <c r="E12" i="40"/>
  <c r="F12" i="40" s="1"/>
  <c r="I11" i="40"/>
  <c r="J11" i="40" s="1"/>
  <c r="E11" i="40"/>
  <c r="F11" i="40" s="1"/>
  <c r="I10" i="40"/>
  <c r="J10" i="40" s="1"/>
  <c r="E10" i="40"/>
  <c r="F10" i="40" s="1"/>
  <c r="I9" i="40"/>
  <c r="J9" i="40" s="1"/>
  <c r="E9" i="40"/>
  <c r="F9" i="40" s="1"/>
  <c r="I8" i="40"/>
  <c r="J8" i="40" s="1"/>
  <c r="E8" i="40"/>
  <c r="F8" i="40" s="1"/>
  <c r="I7" i="40"/>
  <c r="J7" i="40" s="1"/>
  <c r="E7" i="40"/>
  <c r="F7" i="40" s="1"/>
  <c r="I16" i="39"/>
  <c r="J16" i="39" s="1"/>
  <c r="E16" i="39"/>
  <c r="F16" i="39" s="1"/>
  <c r="I15" i="39"/>
  <c r="J15" i="39" s="1"/>
  <c r="E15" i="39"/>
  <c r="F15" i="39" s="1"/>
  <c r="I14" i="39"/>
  <c r="J14" i="39" s="1"/>
  <c r="E14" i="39"/>
  <c r="F14" i="39" s="1"/>
  <c r="I13" i="39"/>
  <c r="J13" i="39" s="1"/>
  <c r="E13" i="39"/>
  <c r="F13" i="39" s="1"/>
  <c r="I12" i="39"/>
  <c r="J12" i="39" s="1"/>
  <c r="E12" i="39"/>
  <c r="F12" i="39" s="1"/>
  <c r="I11" i="39"/>
  <c r="J11" i="39" s="1"/>
  <c r="E11" i="39"/>
  <c r="F11" i="39" s="1"/>
  <c r="I10" i="39"/>
  <c r="J10" i="39" s="1"/>
  <c r="E10" i="39"/>
  <c r="F10" i="39" s="1"/>
  <c r="I9" i="39"/>
  <c r="J9" i="39" s="1"/>
  <c r="E9" i="39"/>
  <c r="F9" i="39" s="1"/>
  <c r="I8" i="39"/>
  <c r="J8" i="39" s="1"/>
  <c r="E8" i="39"/>
  <c r="F8" i="39" s="1"/>
  <c r="I7" i="39"/>
  <c r="J7" i="39" s="1"/>
  <c r="E7" i="39"/>
  <c r="F7" i="39" s="1"/>
  <c r="I16" i="35"/>
  <c r="J16" i="35" s="1"/>
  <c r="E16" i="35"/>
  <c r="F16" i="35" s="1"/>
  <c r="I15" i="35"/>
  <c r="J15" i="35" s="1"/>
  <c r="E15" i="35"/>
  <c r="F15" i="35" s="1"/>
  <c r="I14" i="35"/>
  <c r="J14" i="35" s="1"/>
  <c r="E14" i="35"/>
  <c r="F14" i="35" s="1"/>
  <c r="I13" i="35"/>
  <c r="J13" i="35" s="1"/>
  <c r="E13" i="35"/>
  <c r="F13" i="35" s="1"/>
  <c r="I12" i="35"/>
  <c r="J12" i="35" s="1"/>
  <c r="E12" i="35"/>
  <c r="F12" i="35" s="1"/>
  <c r="I11" i="35"/>
  <c r="J11" i="35" s="1"/>
  <c r="E11" i="35"/>
  <c r="F11" i="35" s="1"/>
  <c r="I9" i="35"/>
  <c r="J9" i="35" s="1"/>
  <c r="E9" i="35"/>
  <c r="F9" i="35" s="1"/>
  <c r="I8" i="35"/>
  <c r="J8" i="35" s="1"/>
  <c r="E8" i="35"/>
  <c r="F8" i="35" s="1"/>
  <c r="I7" i="35"/>
  <c r="J7" i="35" s="1"/>
  <c r="E7" i="35"/>
  <c r="F7" i="35" s="1"/>
  <c r="G76" i="27"/>
  <c r="H76" i="27" s="1"/>
  <c r="G77" i="27"/>
  <c r="H77" i="27" s="1"/>
  <c r="G78" i="27"/>
  <c r="H78" i="27" s="1"/>
  <c r="G79" i="27"/>
  <c r="H79" i="27" s="1"/>
  <c r="G80" i="27"/>
  <c r="H80" i="27" s="1"/>
  <c r="G81" i="27"/>
  <c r="H81" i="27" s="1"/>
  <c r="G82" i="27"/>
  <c r="H82" i="27" s="1"/>
  <c r="G75" i="27"/>
  <c r="H75" i="27" s="1"/>
  <c r="K65" i="27"/>
  <c r="L65" i="27" s="1"/>
  <c r="G65" i="27"/>
  <c r="H65" i="27" s="1"/>
  <c r="K7" i="35" l="1"/>
  <c r="K7" i="40"/>
  <c r="K7" i="39"/>
  <c r="J11" i="31" l="1"/>
  <c r="K11" i="31" s="1"/>
  <c r="J13" i="31"/>
  <c r="K13" i="31" s="1"/>
  <c r="F11" i="31"/>
  <c r="G11" i="31" s="1"/>
  <c r="F13" i="31"/>
  <c r="G13" i="31" s="1"/>
  <c r="G35" i="27" l="1"/>
  <c r="H35" i="27" s="1"/>
  <c r="H9" i="22"/>
  <c r="H4" i="22"/>
  <c r="F14" i="31"/>
  <c r="G14" i="31" s="1"/>
  <c r="F15" i="31"/>
  <c r="G15" i="31" s="1"/>
  <c r="F16" i="31"/>
  <c r="G16" i="31" s="1"/>
  <c r="F17" i="31"/>
  <c r="G17" i="31" s="1"/>
  <c r="F18" i="31"/>
  <c r="G18" i="31" s="1"/>
  <c r="F19" i="31"/>
  <c r="G19" i="31" s="1"/>
  <c r="F20" i="31"/>
  <c r="G20" i="31" s="1"/>
  <c r="F21" i="31"/>
  <c r="G21" i="31" s="1"/>
  <c r="F22" i="31"/>
  <c r="G22" i="31" s="1"/>
  <c r="F23" i="31"/>
  <c r="G23" i="31" s="1"/>
  <c r="F24" i="31"/>
  <c r="G24" i="31" s="1"/>
  <c r="F25" i="31"/>
  <c r="G25" i="31" s="1"/>
  <c r="F26" i="31"/>
  <c r="G26" i="31" s="1"/>
  <c r="F27" i="31"/>
  <c r="G27" i="31" s="1"/>
  <c r="F28" i="31"/>
  <c r="G28" i="31" s="1"/>
  <c r="F10" i="31"/>
  <c r="G10" i="31" s="1"/>
  <c r="F9" i="31"/>
  <c r="G9" i="31" s="1"/>
  <c r="F8" i="31"/>
  <c r="G8" i="31" s="1"/>
  <c r="F7" i="31"/>
  <c r="G7" i="31" s="1"/>
  <c r="E12" i="25"/>
  <c r="F12" i="25" s="1"/>
  <c r="E11" i="25"/>
  <c r="F11" i="25" s="1"/>
  <c r="E10" i="25"/>
  <c r="F10" i="25" s="1"/>
  <c r="E9" i="25"/>
  <c r="F9" i="25" s="1"/>
  <c r="E8" i="25"/>
  <c r="F8" i="25" s="1"/>
  <c r="E7" i="25"/>
  <c r="F7" i="25" s="1"/>
  <c r="E26" i="6"/>
  <c r="F26" i="6" s="1"/>
  <c r="E25" i="6"/>
  <c r="F25" i="6" s="1"/>
  <c r="E24" i="6"/>
  <c r="F24" i="6" s="1"/>
  <c r="E23" i="6"/>
  <c r="F23" i="6" s="1"/>
  <c r="E22" i="6"/>
  <c r="F22" i="6" s="1"/>
  <c r="E21" i="6"/>
  <c r="F21" i="6" s="1"/>
  <c r="E20" i="6"/>
  <c r="F20" i="6" s="1"/>
  <c r="E19" i="6"/>
  <c r="F19" i="6" s="1"/>
  <c r="E18" i="6"/>
  <c r="F18" i="6" s="1"/>
  <c r="E17" i="6"/>
  <c r="F17" i="6" s="1"/>
  <c r="E16" i="6"/>
  <c r="F16" i="6" s="1"/>
  <c r="E15" i="6"/>
  <c r="F15" i="6" s="1"/>
  <c r="E14" i="6"/>
  <c r="F14" i="6" s="1"/>
  <c r="E13" i="6"/>
  <c r="F13" i="6" s="1"/>
  <c r="E12" i="6"/>
  <c r="F12" i="6" s="1"/>
  <c r="E11" i="6"/>
  <c r="F11" i="6" s="1"/>
  <c r="E10" i="6"/>
  <c r="F10" i="6" s="1"/>
  <c r="E9" i="6"/>
  <c r="F9" i="6" s="1"/>
  <c r="E8" i="6"/>
  <c r="F8" i="6" s="1"/>
  <c r="E7" i="6"/>
  <c r="F7" i="6" s="1"/>
  <c r="E11" i="26"/>
  <c r="F11" i="26" s="1"/>
  <c r="E10" i="26"/>
  <c r="F10" i="26" s="1"/>
  <c r="E9" i="26"/>
  <c r="F9" i="26" s="1"/>
  <c r="E8" i="26"/>
  <c r="F8" i="26" s="1"/>
  <c r="E7" i="26"/>
  <c r="F7" i="26" s="1"/>
  <c r="E8" i="32"/>
  <c r="F8" i="32" s="1"/>
  <c r="E9" i="32"/>
  <c r="F9" i="32" s="1"/>
  <c r="E10" i="32"/>
  <c r="F10" i="32" s="1"/>
  <c r="E11" i="32"/>
  <c r="F11" i="32" s="1"/>
  <c r="E12" i="32"/>
  <c r="F12" i="32" s="1"/>
  <c r="E13" i="32"/>
  <c r="F13" i="32" s="1"/>
  <c r="E14" i="32"/>
  <c r="F14" i="32" s="1"/>
  <c r="E15" i="32"/>
  <c r="F15" i="32" s="1"/>
  <c r="E16" i="32"/>
  <c r="F16" i="32" s="1"/>
  <c r="E17" i="32"/>
  <c r="F17" i="32" s="1"/>
  <c r="E18" i="32"/>
  <c r="F18" i="32" s="1"/>
  <c r="E19" i="32"/>
  <c r="F19" i="32" s="1"/>
  <c r="E20" i="32"/>
  <c r="F20" i="32" s="1"/>
  <c r="E21" i="32"/>
  <c r="F21" i="32" s="1"/>
  <c r="E22" i="32"/>
  <c r="F22" i="32" s="1"/>
  <c r="E23" i="32"/>
  <c r="F23" i="32" s="1"/>
  <c r="E24" i="32"/>
  <c r="F24" i="32" s="1"/>
  <c r="E25" i="32"/>
  <c r="F25" i="32" s="1"/>
  <c r="E26" i="32"/>
  <c r="F26" i="32" s="1"/>
  <c r="E7" i="32"/>
  <c r="F7" i="32" s="1"/>
  <c r="G67" i="27"/>
  <c r="H67" i="27" s="1"/>
  <c r="G66" i="27"/>
  <c r="H66" i="27" s="1"/>
  <c r="G64" i="27"/>
  <c r="H64" i="27" s="1"/>
  <c r="G50" i="27"/>
  <c r="H50" i="27" s="1"/>
  <c r="G49" i="27"/>
  <c r="H49" i="27" s="1"/>
  <c r="G48" i="27"/>
  <c r="H48" i="27" s="1"/>
  <c r="G16" i="27"/>
  <c r="H16" i="27" s="1"/>
  <c r="G15" i="27"/>
  <c r="H15" i="27" s="1"/>
  <c r="G14" i="27"/>
  <c r="H14" i="27" s="1"/>
  <c r="G73" i="27"/>
  <c r="H73" i="27" s="1"/>
  <c r="G72" i="27"/>
  <c r="H72" i="27" s="1"/>
  <c r="G71" i="27"/>
  <c r="H71" i="27" s="1"/>
  <c r="G70" i="27"/>
  <c r="H70" i="27" s="1"/>
  <c r="G69" i="27"/>
  <c r="H69" i="27" s="1"/>
  <c r="G55" i="27"/>
  <c r="H55" i="27" s="1"/>
  <c r="G54" i="27"/>
  <c r="H54" i="27" s="1"/>
  <c r="G53" i="27"/>
  <c r="H53" i="27" s="1"/>
  <c r="G52" i="27"/>
  <c r="H52" i="27" s="1"/>
  <c r="G26" i="27"/>
  <c r="H26" i="27" s="1"/>
  <c r="G25" i="27"/>
  <c r="H25" i="27" s="1"/>
  <c r="G24" i="27"/>
  <c r="H24" i="27" s="1"/>
  <c r="G23" i="27"/>
  <c r="H23" i="27" s="1"/>
  <c r="G21" i="27"/>
  <c r="H21" i="27" s="1"/>
  <c r="G20" i="27"/>
  <c r="H20" i="27" s="1"/>
  <c r="G19" i="27"/>
  <c r="H19" i="27" s="1"/>
  <c r="G18" i="27"/>
  <c r="H18" i="27" s="1"/>
  <c r="G46" i="27"/>
  <c r="H46" i="27" s="1"/>
  <c r="G45" i="27"/>
  <c r="H45" i="27" s="1"/>
  <c r="G44" i="27"/>
  <c r="H44" i="27" s="1"/>
  <c r="G43" i="27"/>
  <c r="H43" i="27" s="1"/>
  <c r="G42" i="27"/>
  <c r="H42" i="27" s="1"/>
  <c r="G12" i="27"/>
  <c r="H12" i="27" s="1"/>
  <c r="G11" i="27"/>
  <c r="H11" i="27" s="1"/>
  <c r="G10" i="27"/>
  <c r="H10" i="27" s="1"/>
  <c r="G9" i="27"/>
  <c r="H9" i="27" s="1"/>
  <c r="G8" i="27"/>
  <c r="H8" i="27" s="1"/>
  <c r="G62" i="27"/>
  <c r="H62" i="27" s="1"/>
  <c r="G61" i="27"/>
  <c r="H61" i="27" s="1"/>
  <c r="G60" i="27"/>
  <c r="H60" i="27" s="1"/>
  <c r="G59" i="27"/>
  <c r="H59" i="27" s="1"/>
  <c r="G58" i="27"/>
  <c r="H58" i="27" s="1"/>
  <c r="G57" i="27"/>
  <c r="H57" i="27" s="1"/>
  <c r="G40" i="27"/>
  <c r="H40" i="27" s="1"/>
  <c r="G39" i="27"/>
  <c r="H39" i="27" s="1"/>
  <c r="G38" i="27"/>
  <c r="H38" i="27" s="1"/>
  <c r="G37" i="27"/>
  <c r="H37" i="27" s="1"/>
  <c r="G36" i="27"/>
  <c r="H36" i="27" s="1"/>
  <c r="G33" i="27"/>
  <c r="H33" i="27" s="1"/>
  <c r="G32" i="27"/>
  <c r="H32" i="27" s="1"/>
  <c r="G31" i="27"/>
  <c r="H31" i="27" s="1"/>
  <c r="G30" i="27"/>
  <c r="H30" i="27" s="1"/>
  <c r="G29" i="27"/>
  <c r="H29" i="27" s="1"/>
  <c r="G28" i="27"/>
  <c r="H28" i="27" s="1"/>
  <c r="E14" i="33"/>
  <c r="F14" i="33" s="1"/>
  <c r="E15" i="33"/>
  <c r="F15" i="33" s="1"/>
  <c r="E16" i="33"/>
  <c r="F16" i="33" s="1"/>
  <c r="E17" i="33"/>
  <c r="F17" i="33" s="1"/>
  <c r="E18" i="33"/>
  <c r="F18" i="33" s="1"/>
  <c r="E19" i="33"/>
  <c r="F19" i="33" s="1"/>
  <c r="E20" i="33"/>
  <c r="F20" i="33" s="1"/>
  <c r="E13" i="33"/>
  <c r="F13" i="33" s="1"/>
  <c r="E12" i="33"/>
  <c r="F12" i="33" s="1"/>
  <c r="E11" i="33"/>
  <c r="F11" i="33" s="1"/>
  <c r="E10" i="33"/>
  <c r="F10" i="33" s="1"/>
  <c r="E9" i="33"/>
  <c r="F9" i="33" s="1"/>
  <c r="E8" i="33"/>
  <c r="F8" i="33" s="1"/>
  <c r="E7" i="33"/>
  <c r="F7" i="33" s="1"/>
  <c r="E12" i="28"/>
  <c r="F12" i="28" s="1"/>
  <c r="E11" i="28"/>
  <c r="F11" i="28" s="1"/>
  <c r="E10" i="28"/>
  <c r="F10" i="28" s="1"/>
  <c r="E9" i="28"/>
  <c r="F9" i="28" s="1"/>
  <c r="E8" i="28"/>
  <c r="F8" i="28" s="1"/>
  <c r="E7" i="28"/>
  <c r="F7" i="28" s="1"/>
  <c r="E13" i="29"/>
  <c r="F13" i="29" s="1"/>
  <c r="E12" i="29"/>
  <c r="F12" i="29" s="1"/>
  <c r="E11" i="29"/>
  <c r="F11" i="29" s="1"/>
  <c r="E10" i="29"/>
  <c r="F10" i="29" s="1"/>
  <c r="E9" i="29"/>
  <c r="F9" i="29" s="1"/>
  <c r="E8" i="29"/>
  <c r="F8" i="29" s="1"/>
  <c r="E7" i="29"/>
  <c r="F7" i="29" s="1"/>
  <c r="I13" i="34"/>
  <c r="J13" i="34" s="1"/>
  <c r="E13" i="34"/>
  <c r="F13" i="34" s="1"/>
  <c r="I12" i="34"/>
  <c r="J12" i="34" s="1"/>
  <c r="E12" i="34"/>
  <c r="F12" i="34" s="1"/>
  <c r="I11" i="34"/>
  <c r="J11" i="34" s="1"/>
  <c r="E11" i="34"/>
  <c r="F11" i="34" s="1"/>
  <c r="I10" i="34"/>
  <c r="J10" i="34" s="1"/>
  <c r="E10" i="34"/>
  <c r="F10" i="34" s="1"/>
  <c r="I9" i="34"/>
  <c r="J9" i="34" s="1"/>
  <c r="E9" i="34"/>
  <c r="F9" i="34" s="1"/>
  <c r="I8" i="34"/>
  <c r="J8" i="34" s="1"/>
  <c r="E8" i="34"/>
  <c r="F8" i="34" s="1"/>
  <c r="I7" i="34"/>
  <c r="E7" i="34"/>
  <c r="F7" i="34" s="1"/>
  <c r="J7" i="34" l="1"/>
  <c r="K7" i="34" s="1"/>
  <c r="I12" i="33" l="1"/>
  <c r="J12" i="33" s="1"/>
  <c r="I13" i="33"/>
  <c r="J13" i="33" s="1"/>
  <c r="I7" i="33"/>
  <c r="I8" i="33"/>
  <c r="I9" i="33"/>
  <c r="I10" i="33"/>
  <c r="I11" i="33"/>
  <c r="I14" i="33"/>
  <c r="I15" i="33"/>
  <c r="I16" i="33"/>
  <c r="I17" i="33"/>
  <c r="I18" i="33"/>
  <c r="I19" i="33"/>
  <c r="I20" i="33"/>
  <c r="K38" i="27" l="1"/>
  <c r="L38" i="27" s="1"/>
  <c r="K37" i="27"/>
  <c r="L37" i="27" s="1"/>
  <c r="K35" i="27"/>
  <c r="L35" i="27" s="1"/>
  <c r="K36" i="27"/>
  <c r="L36" i="27" s="1"/>
  <c r="K39" i="27"/>
  <c r="L39" i="27" s="1"/>
  <c r="K40" i="27"/>
  <c r="L40" i="27" s="1"/>
  <c r="J20" i="33"/>
  <c r="J19" i="33"/>
  <c r="J18" i="33"/>
  <c r="J17" i="33"/>
  <c r="J16" i="33"/>
  <c r="J15" i="33"/>
  <c r="J14" i="33"/>
  <c r="J11" i="33"/>
  <c r="J10" i="33"/>
  <c r="J9" i="33"/>
  <c r="J8" i="33"/>
  <c r="I26" i="32"/>
  <c r="J26" i="32" s="1"/>
  <c r="I25" i="32"/>
  <c r="J25" i="32" s="1"/>
  <c r="I24" i="32"/>
  <c r="J24" i="32" s="1"/>
  <c r="I23" i="32"/>
  <c r="J23" i="32" s="1"/>
  <c r="I22" i="32"/>
  <c r="J22" i="32" s="1"/>
  <c r="I21" i="32"/>
  <c r="J21" i="32" s="1"/>
  <c r="I20" i="32"/>
  <c r="J20" i="32" s="1"/>
  <c r="I19" i="32"/>
  <c r="J19" i="32" s="1"/>
  <c r="I18" i="32"/>
  <c r="J18" i="32" s="1"/>
  <c r="I17" i="32"/>
  <c r="J17" i="32" s="1"/>
  <c r="I16" i="32"/>
  <c r="J16" i="32" s="1"/>
  <c r="I15" i="32"/>
  <c r="J15" i="32" s="1"/>
  <c r="I14" i="32"/>
  <c r="J14" i="32" s="1"/>
  <c r="I13" i="32"/>
  <c r="J13" i="32" s="1"/>
  <c r="I12" i="32"/>
  <c r="J12" i="32" s="1"/>
  <c r="I11" i="32"/>
  <c r="J11" i="32" s="1"/>
  <c r="I10" i="32"/>
  <c r="J10" i="32" s="1"/>
  <c r="I9" i="32"/>
  <c r="J9" i="32" s="1"/>
  <c r="I8" i="32"/>
  <c r="J8" i="32" s="1"/>
  <c r="I7" i="32"/>
  <c r="M35" i="27" l="1"/>
  <c r="J7" i="32"/>
  <c r="K7" i="32" s="1"/>
  <c r="J7" i="33"/>
  <c r="K7" i="33" s="1"/>
  <c r="K67" i="27" l="1"/>
  <c r="L67" i="27" s="1"/>
  <c r="K66" i="27"/>
  <c r="L66" i="27" s="1"/>
  <c r="K64" i="27"/>
  <c r="L64" i="27" s="1"/>
  <c r="K62" i="27"/>
  <c r="L62" i="27" s="1"/>
  <c r="K61" i="27"/>
  <c r="L61" i="27" s="1"/>
  <c r="K60" i="27"/>
  <c r="L60" i="27" s="1"/>
  <c r="K59" i="27"/>
  <c r="L59" i="27" s="1"/>
  <c r="K58" i="27"/>
  <c r="L58" i="27" s="1"/>
  <c r="K57" i="27"/>
  <c r="L57" i="27" s="1"/>
  <c r="K55" i="27"/>
  <c r="L55" i="27" s="1"/>
  <c r="K54" i="27"/>
  <c r="L54" i="27" s="1"/>
  <c r="K53" i="27"/>
  <c r="L53" i="27" s="1"/>
  <c r="K52" i="27"/>
  <c r="L52" i="27" s="1"/>
  <c r="K50" i="27"/>
  <c r="L50" i="27" s="1"/>
  <c r="K49" i="27"/>
  <c r="L49" i="27" s="1"/>
  <c r="K48" i="27"/>
  <c r="L48" i="27" s="1"/>
  <c r="K46" i="27"/>
  <c r="L46" i="27" s="1"/>
  <c r="K45" i="27"/>
  <c r="L45" i="27" s="1"/>
  <c r="K44" i="27"/>
  <c r="L44" i="27" s="1"/>
  <c r="K43" i="27"/>
  <c r="L43" i="27" s="1"/>
  <c r="K42" i="27"/>
  <c r="L42" i="27" s="1"/>
  <c r="M42" i="27" l="1"/>
  <c r="M52" i="27"/>
  <c r="M57" i="27"/>
  <c r="M48" i="27"/>
  <c r="M64" i="27"/>
  <c r="K30" i="27"/>
  <c r="L30" i="27" s="1"/>
  <c r="K11" i="27"/>
  <c r="L11" i="27" s="1"/>
  <c r="J17" i="31" l="1"/>
  <c r="K17" i="31" s="1"/>
  <c r="J16" i="31"/>
  <c r="K16" i="31" s="1"/>
  <c r="J15" i="31"/>
  <c r="K15" i="31" s="1"/>
  <c r="J14" i="31"/>
  <c r="K14" i="31" s="1"/>
  <c r="J28" i="31"/>
  <c r="K28" i="31" s="1"/>
  <c r="J27" i="31"/>
  <c r="K27" i="31" s="1"/>
  <c r="J26" i="31"/>
  <c r="K26" i="31" s="1"/>
  <c r="J25" i="31"/>
  <c r="K25" i="31" s="1"/>
  <c r="J24" i="31"/>
  <c r="K24" i="31" s="1"/>
  <c r="J23" i="31"/>
  <c r="K23" i="31" s="1"/>
  <c r="J22" i="31"/>
  <c r="K22" i="31" s="1"/>
  <c r="J21" i="31"/>
  <c r="K21" i="31" s="1"/>
  <c r="J20" i="31"/>
  <c r="K20" i="31" s="1"/>
  <c r="J19" i="31"/>
  <c r="K19" i="31" s="1"/>
  <c r="J18" i="31"/>
  <c r="K18" i="31" s="1"/>
  <c r="J10" i="31"/>
  <c r="K10" i="31" s="1"/>
  <c r="J9" i="31"/>
  <c r="K9" i="31" s="1"/>
  <c r="J8" i="31"/>
  <c r="K8" i="31" s="1"/>
  <c r="J7" i="31"/>
  <c r="K7" i="31" s="1"/>
  <c r="L7" i="31" l="1"/>
  <c r="I4" i="22" s="1"/>
  <c r="P9" i="20" s="1"/>
  <c r="I11" i="29"/>
  <c r="J11" i="29" s="1"/>
  <c r="I10" i="29"/>
  <c r="I13" i="29" l="1"/>
  <c r="J13" i="29" s="1"/>
  <c r="I12" i="29"/>
  <c r="J12" i="29" s="1"/>
  <c r="J10" i="29"/>
  <c r="I9" i="29"/>
  <c r="J9" i="29" s="1"/>
  <c r="I8" i="29"/>
  <c r="J8" i="29" s="1"/>
  <c r="I7" i="29"/>
  <c r="I12" i="28"/>
  <c r="J12" i="28" s="1"/>
  <c r="I11" i="28"/>
  <c r="J11" i="28" s="1"/>
  <c r="I10" i="28"/>
  <c r="J10" i="28" s="1"/>
  <c r="I9" i="28"/>
  <c r="J9" i="28" s="1"/>
  <c r="I8" i="28"/>
  <c r="J8" i="28" s="1"/>
  <c r="I7" i="28"/>
  <c r="J7" i="28" s="1"/>
  <c r="K7" i="28" l="1"/>
  <c r="J7" i="29"/>
  <c r="K24" i="27"/>
  <c r="L24" i="27" s="1"/>
  <c r="K7" i="29" l="1"/>
  <c r="K82" i="27"/>
  <c r="L82" i="27" s="1"/>
  <c r="K81" i="27"/>
  <c r="L81" i="27" s="1"/>
  <c r="K80" i="27"/>
  <c r="L80" i="27" s="1"/>
  <c r="K79" i="27"/>
  <c r="L79" i="27" s="1"/>
  <c r="K78" i="27"/>
  <c r="L78" i="27" s="1"/>
  <c r="K77" i="27"/>
  <c r="L77" i="27" s="1"/>
  <c r="K76" i="27"/>
  <c r="L76" i="27" s="1"/>
  <c r="K75" i="27"/>
  <c r="L75" i="27" s="1"/>
  <c r="K73" i="27"/>
  <c r="L73" i="27" s="1"/>
  <c r="K72" i="27"/>
  <c r="L72" i="27" s="1"/>
  <c r="K71" i="27"/>
  <c r="L71" i="27" s="1"/>
  <c r="K70" i="27"/>
  <c r="L70" i="27" s="1"/>
  <c r="K69" i="27"/>
  <c r="L69" i="27" s="1"/>
  <c r="K33" i="27"/>
  <c r="L33" i="27" s="1"/>
  <c r="K32" i="27"/>
  <c r="L32" i="27" s="1"/>
  <c r="K31" i="27"/>
  <c r="L31" i="27" s="1"/>
  <c r="K29" i="27"/>
  <c r="L29" i="27" s="1"/>
  <c r="K28" i="27"/>
  <c r="L28" i="27" s="1"/>
  <c r="I24" i="6"/>
  <c r="J24" i="6" s="1"/>
  <c r="K16" i="27"/>
  <c r="L16" i="27" s="1"/>
  <c r="K15" i="27"/>
  <c r="L15" i="27" s="1"/>
  <c r="K14" i="27"/>
  <c r="L14" i="27" s="1"/>
  <c r="K21" i="27"/>
  <c r="L21" i="27" s="1"/>
  <c r="K20" i="27"/>
  <c r="L20" i="27" s="1"/>
  <c r="K19" i="27"/>
  <c r="L19" i="27" s="1"/>
  <c r="K18" i="27"/>
  <c r="L18" i="27" s="1"/>
  <c r="K26" i="27"/>
  <c r="L26" i="27" s="1"/>
  <c r="K25" i="27"/>
  <c r="L25" i="27" s="1"/>
  <c r="K23" i="27"/>
  <c r="L23" i="27" s="1"/>
  <c r="K12" i="27"/>
  <c r="L12" i="27" s="1"/>
  <c r="K10" i="27"/>
  <c r="L10" i="27" s="1"/>
  <c r="K9" i="27"/>
  <c r="L9" i="27" s="1"/>
  <c r="K8" i="27"/>
  <c r="L8" i="27" s="1"/>
  <c r="H13" i="22"/>
  <c r="H15" i="22"/>
  <c r="H16" i="22"/>
  <c r="H18" i="22"/>
  <c r="H19" i="22"/>
  <c r="I19" i="22" s="1"/>
  <c r="H20" i="22"/>
  <c r="I20" i="22" s="1"/>
  <c r="H21" i="22"/>
  <c r="H22" i="22"/>
  <c r="H23" i="22"/>
  <c r="H24" i="22"/>
  <c r="H25" i="22"/>
  <c r="I25" i="22" s="1"/>
  <c r="AA21" i="20" s="1"/>
  <c r="H26" i="22"/>
  <c r="I26" i="22" s="1"/>
  <c r="AA24" i="20" s="1"/>
  <c r="H27" i="22"/>
  <c r="I27" i="22" s="1"/>
  <c r="AA27" i="20" s="1"/>
  <c r="H28" i="22"/>
  <c r="I28" i="22" s="1"/>
  <c r="I11" i="26"/>
  <c r="J11" i="26" s="1"/>
  <c r="I10" i="26"/>
  <c r="J10" i="26" s="1"/>
  <c r="I9" i="26"/>
  <c r="J9" i="26" s="1"/>
  <c r="I8" i="26"/>
  <c r="J8" i="26" s="1"/>
  <c r="I7" i="26"/>
  <c r="J7" i="26" s="1"/>
  <c r="I11" i="25"/>
  <c r="J11" i="25" s="1"/>
  <c r="I12" i="25"/>
  <c r="J12" i="25" s="1"/>
  <c r="I10" i="25"/>
  <c r="J10" i="25" s="1"/>
  <c r="I9" i="25"/>
  <c r="J9" i="25" s="1"/>
  <c r="I8" i="25"/>
  <c r="J8" i="25" s="1"/>
  <c r="I7" i="25"/>
  <c r="J28" i="22" l="1"/>
  <c r="AA30" i="20"/>
  <c r="M75" i="27"/>
  <c r="I24" i="22"/>
  <c r="I23" i="22"/>
  <c r="I22" i="22"/>
  <c r="I18" i="22"/>
  <c r="I16" i="22"/>
  <c r="I15" i="22"/>
  <c r="I13" i="22"/>
  <c r="K7" i="26"/>
  <c r="M23" i="27"/>
  <c r="M8" i="27"/>
  <c r="M18" i="27"/>
  <c r="M14" i="27"/>
  <c r="M28" i="27"/>
  <c r="M69" i="27"/>
  <c r="I21" i="22" s="1"/>
  <c r="J7" i="25"/>
  <c r="K7" i="25" s="1"/>
  <c r="I9" i="22" s="1"/>
  <c r="M48" i="20"/>
  <c r="J19" i="22"/>
  <c r="I25" i="6" l="1"/>
  <c r="J25" i="6" s="1"/>
  <c r="I8" i="6"/>
  <c r="J8" i="6" s="1"/>
  <c r="I26" i="6"/>
  <c r="J26" i="6" s="1"/>
  <c r="H10" i="22" l="1"/>
  <c r="I10" i="22" l="1"/>
  <c r="C39" i="20" l="1"/>
  <c r="H8" i="22" l="1"/>
  <c r="H14" i="22"/>
  <c r="H17" i="22"/>
  <c r="H6" i="22" l="1"/>
  <c r="I6" i="22" s="1"/>
  <c r="I17" i="22"/>
  <c r="I14" i="22"/>
  <c r="M45" i="20" s="1"/>
  <c r="I8" i="22"/>
  <c r="H12" i="22"/>
  <c r="H11" i="22"/>
  <c r="H7" i="22"/>
  <c r="J14" i="22" l="1"/>
  <c r="I12" i="22"/>
  <c r="I7" i="22"/>
  <c r="J6" i="22" l="1"/>
  <c r="J7" i="22"/>
  <c r="J8" i="22"/>
  <c r="J10" i="22"/>
  <c r="J12" i="22"/>
  <c r="J13" i="22"/>
  <c r="J15" i="22"/>
  <c r="J16" i="22"/>
  <c r="J17" i="22"/>
  <c r="J18" i="22"/>
  <c r="J20" i="22"/>
  <c r="J21" i="22"/>
  <c r="J22" i="22"/>
  <c r="J23" i="22"/>
  <c r="J24" i="22"/>
  <c r="J25" i="22"/>
  <c r="J26" i="22"/>
  <c r="J27" i="22"/>
  <c r="M42" i="20"/>
  <c r="M39" i="20"/>
  <c r="M36" i="20"/>
  <c r="M33" i="20"/>
  <c r="M30" i="20"/>
  <c r="M27" i="20"/>
  <c r="C36" i="20"/>
  <c r="C33" i="20"/>
  <c r="C30" i="20"/>
  <c r="Z17" i="20"/>
  <c r="S30" i="20"/>
  <c r="S27" i="20"/>
  <c r="S24" i="20"/>
  <c r="S21" i="20"/>
  <c r="H30" i="20"/>
  <c r="I9" i="6"/>
  <c r="J9" i="6" s="1"/>
  <c r="I10" i="6"/>
  <c r="J10" i="6" s="1"/>
  <c r="I11" i="6"/>
  <c r="J11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7" i="6"/>
  <c r="J7" i="6" s="1"/>
  <c r="I20" i="6"/>
  <c r="J20" i="6" s="1"/>
  <c r="I21" i="6"/>
  <c r="J21" i="6" s="1"/>
  <c r="I22" i="6"/>
  <c r="J22" i="6" s="1"/>
  <c r="I23" i="6"/>
  <c r="J23" i="6" s="1"/>
  <c r="H5" i="22" l="1"/>
  <c r="I5" i="22" s="1"/>
  <c r="H30" i="22"/>
  <c r="K7" i="6"/>
  <c r="I11" i="22" s="1"/>
  <c r="L24" i="20"/>
  <c r="Q17" i="20"/>
  <c r="H32" i="22" l="1"/>
  <c r="N4" i="20" s="1"/>
  <c r="C27" i="20"/>
  <c r="B24" i="20" s="1"/>
  <c r="J5" i="22" l="1"/>
  <c r="J11" i="22" l="1"/>
  <c r="H34" i="22" s="1"/>
  <c r="H27" i="20"/>
  <c r="J30" i="22" l="1"/>
  <c r="G24" i="20"/>
  <c r="G17" i="20"/>
</calcChain>
</file>

<file path=xl/sharedStrings.xml><?xml version="1.0" encoding="utf-8"?>
<sst xmlns="http://schemas.openxmlformats.org/spreadsheetml/2006/main" count="640" uniqueCount="395">
  <si>
    <t xml:space="preserve">Paredes, vidros, forro e piso sujos, molhados ou com resíduos de papel                        </t>
  </si>
  <si>
    <t>ATENDIMENTO 
AO  PLANO DE
 TRABALHO PARA SANITÁRIOS</t>
  </si>
  <si>
    <t>Lixeiras com mais da metade de enchimento ou sem sacos de lixo</t>
  </si>
  <si>
    <t>PARÂMETROS DE AVALIAÇÃO PARA FALHAS INDIVIDUAIS</t>
  </si>
  <si>
    <t>ITEM DE MEDIÇÃO</t>
  </si>
  <si>
    <t>CONTROLE DE NÍVEL DE SERVIÇO</t>
  </si>
  <si>
    <t>SLAs (Service Level Agreements)</t>
  </si>
  <si>
    <t xml:space="preserve">Mau cheiro devido a falta de limpeza            </t>
  </si>
  <si>
    <t>Resultado</t>
  </si>
  <si>
    <t>% Tolerância</t>
  </si>
  <si>
    <t>Box's de sanitários sujos</t>
  </si>
  <si>
    <t>Manchas Aderidas em carpetes</t>
  </si>
  <si>
    <t>Presença de acúmulo de poeira na superfície do mobiliário, computadores, periféricos aparelhos telefônicos;</t>
  </si>
  <si>
    <t>Paredes, vidros, portas blindex, forro e carpetes sujos, molhados ou com resíduos</t>
  </si>
  <si>
    <t xml:space="preserve">Louças amareladas ou com limo                           </t>
  </si>
  <si>
    <t>SEGURANÇA PATRIMONIAL</t>
  </si>
  <si>
    <t xml:space="preserve">Substituição de faltas   (Máximo permitido 60 minutos para a cobertura)      </t>
  </si>
  <si>
    <t>RECEPÇÃO</t>
  </si>
  <si>
    <t>Constatação de desorganização ou falta de harmonia na RECEPÇÃO</t>
  </si>
  <si>
    <t>SERVIÇOS GERAIS</t>
  </si>
  <si>
    <t>GESTÃO PREDIAL</t>
  </si>
  <si>
    <t>SERVIÇOS DE APOIO</t>
  </si>
  <si>
    <t>SERVIÇO DE CONSERVAÇÃO E LIMPEZA</t>
  </si>
  <si>
    <t>MOV. DE CARGAS</t>
  </si>
  <si>
    <t>CHAVEIRO</t>
  </si>
  <si>
    <t>VEÍC. E MOTORISTA</t>
  </si>
  <si>
    <t>MOTOBOY</t>
  </si>
  <si>
    <t>LIMP. PREDIAL</t>
  </si>
  <si>
    <t>LIMP. EXTRAS</t>
  </si>
  <si>
    <t>FORN. DE ÁGUA</t>
  </si>
  <si>
    <t>SERVIÇO DE VIGILÂNCIA E SEG. PATRIMONIAL</t>
  </si>
  <si>
    <t>SERVIÇOS AMBIENTAIS E SUSTENTABILIDADE</t>
  </si>
  <si>
    <t>Serviços Gerais</t>
  </si>
  <si>
    <t>Serviço de Apoio</t>
  </si>
  <si>
    <t>Serviço de Vigilância e Segurança Patrimonial</t>
  </si>
  <si>
    <t>Serviço de Manutenção e Operação Predial</t>
  </si>
  <si>
    <t>I - Serviço de Movimentação de Cargas;</t>
  </si>
  <si>
    <t>II - Serviço de Chaveiro;</t>
  </si>
  <si>
    <t xml:space="preserve">      IIIa – Veículo com motorista;</t>
  </si>
  <si>
    <t xml:space="preserve">      IIIb – Motoboy</t>
  </si>
  <si>
    <t>IV - Serviço de Controle de Recepção;</t>
  </si>
  <si>
    <t>I - Serviço de Limpeza Predial;</t>
  </si>
  <si>
    <t>II - Serviço de Limpezas Extras;</t>
  </si>
  <si>
    <t>I - Serviço de Limpeza de Reservatórios e Qualidade da água;</t>
  </si>
  <si>
    <t>II - Serviço de Bombeiro Profissional Civil;</t>
  </si>
  <si>
    <t>III - Serviço de Segurança Patrimonial;</t>
  </si>
  <si>
    <t>IV – Serviço de Portaria.</t>
  </si>
  <si>
    <t>Serviço Conservação e Limpeza</t>
  </si>
  <si>
    <t>Serviços Ambientais e Sustentabilidade</t>
  </si>
  <si>
    <t>Serviço Técnico</t>
  </si>
  <si>
    <t xml:space="preserve"> Service Level Agreement ( SLA )</t>
  </si>
  <si>
    <t>Custo Mensal dos Serviços</t>
  </si>
  <si>
    <t>Total a Faturar</t>
  </si>
  <si>
    <t>Tipo de Serviço</t>
  </si>
  <si>
    <t>III - Serviço de Qualidade do Ar;</t>
  </si>
  <si>
    <t>IV - Gestão de Resíduos;</t>
  </si>
  <si>
    <t>V - Serviço de Desobstrução de redes e coleta de resíduos da ETE;</t>
  </si>
  <si>
    <t>VI - Serviço de controle de Pragas e Vetores;</t>
  </si>
  <si>
    <t>Serviço de Chaveiro</t>
  </si>
  <si>
    <t>Serviço de Movimentação de Cargas</t>
  </si>
  <si>
    <t>Serviço de Limpezas Extras</t>
  </si>
  <si>
    <t>II - Serviços de fornecimento água (20L);</t>
  </si>
  <si>
    <t>Demanda</t>
  </si>
  <si>
    <t>Residente</t>
  </si>
  <si>
    <t>Serviço de Recepção para Eventos</t>
  </si>
  <si>
    <t>Serviço de Motoboy</t>
  </si>
  <si>
    <t>MEDIÇÃO</t>
  </si>
  <si>
    <t>FORNECIMENTO DE PRODUTOS DE LIMPEZA E HIGIENE PESSOAL</t>
  </si>
  <si>
    <t>Sabonete Líquido desabastecido</t>
  </si>
  <si>
    <t>Papel Higiênico desabastecido</t>
  </si>
  <si>
    <t>Papel Toalha desabastecido</t>
  </si>
  <si>
    <t>Ausência de Material de Limpeza e Higiene</t>
  </si>
  <si>
    <t xml:space="preserve">ATENDIMENTO 
AO PLANO DE TRABALHO DAS ÁREAS CONTEMPLADAS PELA PRESTAÇÃO DO SERVIÇO </t>
  </si>
  <si>
    <t>AVALIAÇÃO DA EQUIPE DE LIMPEZA</t>
  </si>
  <si>
    <t>A Frequência dos Profissionais de Limpeza encontra-se em não conformidade com a rotina preconizada</t>
  </si>
  <si>
    <t>Profissionais sem EPI'S, EPC'S</t>
  </si>
  <si>
    <t>Profissionais sem crachá de identificação</t>
  </si>
  <si>
    <t>Profissionais com uniformes inadequados</t>
  </si>
  <si>
    <t>Falta de sinalização durante as atividades de limpeza ( ex: piso molhado; banheiro fora de uso, etc.)</t>
  </si>
  <si>
    <t>Equipamentos danificados ou fora de uso que atrapalhem a execução e organização do serviço;</t>
  </si>
  <si>
    <t>VIII - Serviço de Manutenção e Operação da ETE</t>
  </si>
  <si>
    <t>Ausência de bom senso, iniciativa, afabilidade, educação, agilidade e fluência verbal</t>
  </si>
  <si>
    <t>Falta de Identificação e/ou ausência de anúncio de visitante</t>
  </si>
  <si>
    <t>Recepção</t>
  </si>
  <si>
    <t>Recorrência de atrasos na ocupação do posto de trabalho</t>
  </si>
  <si>
    <t>Recorrência de atrasos na apresentação diária do veículo/motorista</t>
  </si>
  <si>
    <t>Ausência de limpeza interna e externa do veículo</t>
  </si>
  <si>
    <t>O Veículo não encontra-se em bom estado de uso/manutenção.</t>
  </si>
  <si>
    <t>Falta de Apresentação Pessoal (Asseio pessoal, utilização de crachá de Identificação e/ou Uniforme)</t>
  </si>
  <si>
    <t>Má qualidade dos produtos de Limpeza e Higiene</t>
  </si>
  <si>
    <t>Falta de EPI'S e EPC'S para os profissionais</t>
  </si>
  <si>
    <t>Utilização inadequada de equipamentos para a movimentação das cargas</t>
  </si>
  <si>
    <t>Ausência de zelo nas movimentações das cargas</t>
  </si>
  <si>
    <t>Não cumprimento da Ordem de Serviço dentro do prazo estabelecido de até 24 horas.</t>
  </si>
  <si>
    <t>Falta de EPI'S  para os profissionais</t>
  </si>
  <si>
    <t>Não cumprimento da Ordem de Serviço para as demandas emergenciais dentro do prazo de até 2 horas.</t>
  </si>
  <si>
    <t>Falta de conhecimento dos procedimentos e da política Institucional.</t>
  </si>
  <si>
    <t>Houve atraso na apresentação do profissional  que deveria apresentar-se com 01 (uma) hora de antecedência para o evento.</t>
  </si>
  <si>
    <t>Constatação de desorganização ou falta de harmonia na PORTARIA</t>
  </si>
  <si>
    <t>Ausência de pró-atividade e dominio do conhecimento técnico da profissão</t>
  </si>
  <si>
    <t>Ausência de rádios transmissores em relação a quantidade de postos, e/ou mal estado de funcionamento</t>
  </si>
  <si>
    <t>Ausência dos  Equipamentos de Segurança Individual (Armamentos, coletes, coldres, munição, etc)</t>
  </si>
  <si>
    <t>Ausência dos EPI'S (Lanterna, cinto de abordagem, equipamentos de aproximação, etc)</t>
  </si>
  <si>
    <t>Não cumprimento da Ordem de Serviço dentro do prazo estabelecido de até 48 horas.</t>
  </si>
  <si>
    <t>Utilização inadequada de equipamentos para limpeza</t>
  </si>
  <si>
    <t>Não cumprimento do prazo estabelecido pela Fiscalização para a realização da prestação do serviço.</t>
  </si>
  <si>
    <t>Houve demora em refazer os serviços dentro da garantia</t>
  </si>
  <si>
    <t>Houve demora em refazer os serviços dentro da garantia.</t>
  </si>
  <si>
    <t>Má qualidade dos produtos de limpeza</t>
  </si>
  <si>
    <t>GESTÃO OPERACIONAL (AUTOMAÇÃO)</t>
  </si>
  <si>
    <t>GESTÃO DE FACILITIES</t>
  </si>
  <si>
    <t>SERVIÇOS TÉCNICOS</t>
  </si>
  <si>
    <t>SLA - SERVIÇOS SOB DEMANDA</t>
  </si>
  <si>
    <t>SLA - GESTÃO FACILITITES</t>
  </si>
  <si>
    <t>SLA - SERVIÇO DE LIMPEZA</t>
  </si>
  <si>
    <t>SLA - SERVIÇO DE RECEPÇÃO</t>
  </si>
  <si>
    <t>SLA - SERVIÇO DE TRANSPORTE</t>
  </si>
  <si>
    <t>SLA - SERVIÇO DE PORTEIRO</t>
  </si>
  <si>
    <t>SLA - SERVIÇO DE VIGILANTE</t>
  </si>
  <si>
    <t>SLA - SERVIÇO DE BOMBEIRO CIVIL</t>
  </si>
  <si>
    <t>Pontuação Máxima de não Conformidade</t>
  </si>
  <si>
    <t>Pontuação Aplicada após Vistoria</t>
  </si>
  <si>
    <t>MANUTENÇÃO DE EXTINTOR</t>
  </si>
  <si>
    <t>ATENDIMENTO 
AO PLANO DE TRABALHO DE MANUTENÇÃO DAS ÁREAS JARDINADAS</t>
  </si>
  <si>
    <t>Varrição das vias e áreas jardinadas ou gramadas</t>
  </si>
  <si>
    <t>Rega das áreas jardinadas ou gramadas, conforme programação</t>
  </si>
  <si>
    <t>Retirada de resíduos das papeleiras</t>
  </si>
  <si>
    <t>Destinação adequada dos resíduos de (poda, varrição e papeleiras)</t>
  </si>
  <si>
    <t>Monda eftuada conforme programação</t>
  </si>
  <si>
    <t>Roçada efetuada conforme programação</t>
  </si>
  <si>
    <t>Podas e cortes das espécies vegetais, conforme programação</t>
  </si>
  <si>
    <t>aparo de grama ou forração vegetal, conforme programação</t>
  </si>
  <si>
    <t>manutenção de aceiros e cercas vivas, conforme programação.</t>
  </si>
  <si>
    <t>Lipeza e/ou desobstrução de galerias de águas pluviais, conforme programação</t>
  </si>
  <si>
    <t>AVALIAÇÃO DA EQUIPE DE JARDINAGEM</t>
  </si>
  <si>
    <t>FORNECIMENTO DE MATERIAIS E EQUIPAMENTOS</t>
  </si>
  <si>
    <t>Ferramental para varrição ( vassoura de piaçaba, vasoura de aço, pá e contentores 240L  com rodas.</t>
  </si>
  <si>
    <t>Ferramental para roçada (roçadeira com fio de nylon ou com  lâmina, tela de proteção para roçada, combustível para roçadeira a motor de combustão, extensão para roçadeira elétrica etc)</t>
  </si>
  <si>
    <t>Ferramental para rega ou irrigação (mangueira, regador, aspersor)</t>
  </si>
  <si>
    <t>Material para recolhimento de resíduos (saco de lixo, espeto, ancinho, garfo etc)</t>
  </si>
  <si>
    <t>Ferramental para poda e corte (tesoura de poda pequena, tesoura de poda grande, serrote podador com cabo telescópico)</t>
  </si>
  <si>
    <t>Ferramental para manutenção de aceiros e cercas vivas (enxada, enxadão, carrinho de mão, foice)</t>
  </si>
  <si>
    <t>Amostragens diárias feitas conforme programação estipulada</t>
  </si>
  <si>
    <t>Amostragens semanais feitas conforme programação estipulada</t>
  </si>
  <si>
    <t>Amostragens quinzenais feitas conforme programação estipulada</t>
  </si>
  <si>
    <t>Amostragens mensais feitas conforme programação estipulada</t>
  </si>
  <si>
    <t>Relatórios de análises entregues dentro do prazo estipulado</t>
  </si>
  <si>
    <t>Relatórios de manutenção preventiva e corretiva entregues dentro do prazo estipulado</t>
  </si>
  <si>
    <t>Manifestos de Resíduos entregues dentro do prazo estipulado (4ª via)</t>
  </si>
  <si>
    <t>AVALIAÇÃO DO FUNCIONÁRIO RESPONSÁVEL PELA OPERAÇÃO DA ETE E DA ETA.</t>
  </si>
  <si>
    <t>FORNECIMENTO DE EQUIPAMENTO E MATERIAIS</t>
  </si>
  <si>
    <t>Equipamentos para medições disponíveis em tipos e quantidades adequadas</t>
  </si>
  <si>
    <t>Soluções e/ou reagentes para calibração dos equipamentos</t>
  </si>
  <si>
    <t>Ferramental necessárias aos serviços de análises e manutenção em tipos e quantidades adequadas</t>
  </si>
  <si>
    <t>VETORES</t>
  </si>
  <si>
    <t>Armadilhas para roedores abertas ou quebradas</t>
  </si>
  <si>
    <t>Insetos alados encontrados em áreas desinsetizadas dentro do prazo de vigência da barreira química ou outro método de controle utilizado</t>
  </si>
  <si>
    <t>Moluscos encontrados em áreas prevenidas dentro do prazo de vigência da barreira química ou outro método de controle utilizado</t>
  </si>
  <si>
    <t>Insetos rasteiros encontrados em áreas desinsetizadas dentro do prazo de vigência da barreira química ou outro método de controle utilizado</t>
  </si>
  <si>
    <t>Cupins encontrados em áreas prevenidas dentro do prazo de vigência da barreira química ou outro método de controle utilizado</t>
  </si>
  <si>
    <t>Criadouros de mosquitos encontrados em áreas internas ao campus ?</t>
  </si>
  <si>
    <t>Desobstrução de Galerias</t>
  </si>
  <si>
    <t>Galerias obstruídas ou com acúmulo de detritos</t>
  </si>
  <si>
    <t>Tampas de PVs quebradas</t>
  </si>
  <si>
    <t>Atraso injustificado no atendimento</t>
  </si>
  <si>
    <t>QUALIDADE DO AR</t>
  </si>
  <si>
    <t>Filtros de máquinas condicionadoras de ar sujos ou rasgados</t>
  </si>
  <si>
    <t>Difusores empoeirados ou com teias</t>
  </si>
  <si>
    <t>Dutos (insuflação ou retorno) com sujidades, insetos ou encrustes (anexar relatório fotográfico)</t>
  </si>
  <si>
    <t>Filtros HEPA ou similares vencidos ou com vida útil esgotada</t>
  </si>
  <si>
    <t>Laudos atrasados ou vencidos</t>
  </si>
  <si>
    <t>Fornecimento de Garrafão de Água de 20 Litros</t>
  </si>
  <si>
    <t>Limpeza de Reservatórios e Qualidade da Água</t>
  </si>
  <si>
    <t>Gerenciamento de Resíduos</t>
  </si>
  <si>
    <t>Descontinuidade no Fornecimento de Água a Fiocruz</t>
  </si>
  <si>
    <t xml:space="preserve">Negligência comprovada após notificada quanto a necessidade de substituição de Fornecedor devido a comprovação de má qualidade  </t>
  </si>
  <si>
    <t>xxxxxxxxxxx</t>
  </si>
  <si>
    <t>Utilização de materiais para a limpeza e desinfecção dos reservatórios sem o devido registro na ANVISA, bem como não apresentação de sua FISPQ.</t>
  </si>
  <si>
    <t xml:space="preserve">Entrega fora do prazo estabelecido dos Certificados de Limpeza/Potabilidade </t>
  </si>
  <si>
    <t>Identificação de lixeiras e contentores quebrados</t>
  </si>
  <si>
    <t>Acumulo de Resíduos no Campus por culpa da Contratada</t>
  </si>
  <si>
    <t>VII - Serviço de Manutenção de Áreas Verdes.</t>
  </si>
  <si>
    <t>SLA - MANUTENÇÃO DE ÁREAS VERDES</t>
  </si>
  <si>
    <t>SLA - PRESTAÇÃO DE SERVIÇO DE OPERAÇÃO DA ETE</t>
  </si>
  <si>
    <t>Legenda da Pontuação Aplicada</t>
  </si>
  <si>
    <t>Tolerância Aplicada</t>
  </si>
  <si>
    <t>GLOSA A SER APLICADA</t>
  </si>
  <si>
    <t xml:space="preserve">RESULTADO DA VISTORIA </t>
  </si>
  <si>
    <t>ATENDIMENTO AO  PLANO DE TRABALHO PARA MEDIÇÕES DOS PARÂMETROS DA ETE/ETA</t>
  </si>
  <si>
    <t>AVALIAÇÃO DA EQUIPE DE PORTEIRO</t>
  </si>
  <si>
    <t>AVALIAÇÃO DA EQUIPE DE VIGILANTE</t>
  </si>
  <si>
    <t>AVALIAÇÃO DA EQUIPE DE BOMBEIRO CIVIL</t>
  </si>
  <si>
    <t>LIMPEZA E CONSERVAÇÃO</t>
  </si>
  <si>
    <t>AMBIENTAIS E SUSTENTABILIDADE</t>
  </si>
  <si>
    <t>VIGILÂNCIA E SEGURANÇA PATRIMONIAL</t>
  </si>
  <si>
    <t>AVALIAÇÃO DA EQUIPE DE TRANSPORTE</t>
  </si>
  <si>
    <t>Gestão Facilitites</t>
  </si>
  <si>
    <t>TOTAL FACILITIES MANAGEMENT</t>
  </si>
  <si>
    <t>FIOCRUZ CEARÁ - FISCALIZAÇÃO</t>
  </si>
  <si>
    <t xml:space="preserve">Custo Total Mensal da Prestação de Serviço </t>
  </si>
  <si>
    <t xml:space="preserve">      IVa - Serviço de Controle de Recepção para Eventos;</t>
  </si>
  <si>
    <t>Média Percentual Apurada SLA: Liberação da Fatura Mensal</t>
  </si>
  <si>
    <t>VALOR MENSAL DA FATURA</t>
  </si>
  <si>
    <t>Ocorrência de Garrafão de Água Mineral fora da validade</t>
  </si>
  <si>
    <t>Ocorrência do Rótulo da Água Mineral estar fora da validade</t>
  </si>
  <si>
    <t>Dano pessoal ou material ocasionado por não observância do operador.</t>
  </si>
  <si>
    <t>Segregação incorreta dos resíduos nos contentores.</t>
  </si>
  <si>
    <t>Contentores fora dos padrões estabelecidos (capacidade informada).</t>
  </si>
  <si>
    <t>LIMP. RESERVATÓRIO</t>
  </si>
  <si>
    <t>GESTÃO DE RESÍDUOS</t>
  </si>
  <si>
    <t>DESOBSTRUÇÃO DE REDE</t>
  </si>
  <si>
    <t>BOMBEIRO CIVIL</t>
  </si>
  <si>
    <t>PORTEIRO</t>
  </si>
  <si>
    <t>CONTROLE DE VETORES</t>
  </si>
  <si>
    <t>MANUT. DE ÁREAS VERDES</t>
  </si>
  <si>
    <t>OPERADOR DA ETE</t>
  </si>
  <si>
    <t>I - Serviço de Manutenção e Recarga de Extintor;</t>
  </si>
  <si>
    <t>SERVIÇO DE MANUTENÇÃO CORRETIVA EM GERAL</t>
  </si>
  <si>
    <t>M.P EM INSTALAÇÕES ELÉTRICAS</t>
  </si>
  <si>
    <t>M.P EM INSTALAÇÕES HIDRÁULICAS</t>
  </si>
  <si>
    <t>M.P EM EQUIPAMENTOS (DATABOOK)</t>
  </si>
  <si>
    <t>MANUTENÇÃO CORRETIVA EM GERAL</t>
  </si>
  <si>
    <t>I - Serviços de Manutenção Preventiva em Instalações Elétricas;</t>
  </si>
  <si>
    <t>II - Serviços de Manutenção Preventiva em Instalações Hidráulicas;</t>
  </si>
  <si>
    <t>III - Serviços de Manutenção Preventiva em Equipamentos (DATABOOK)</t>
  </si>
  <si>
    <t>IV - Serviço de Manutenção Corretiva em Geral</t>
  </si>
  <si>
    <t>SLA - PRESTAÇÃO DE SERVIÇO DE MANUTENÇÃO PREVENTIVA EM INSTALAÇÕES ELÉTRICAS</t>
  </si>
  <si>
    <t>SLA - PRESTAÇÃO DE SERVIÇO DE MANUTENÇÃO PREVENTIVA EM INSTALAÇÕES HIDRÁULICAS</t>
  </si>
  <si>
    <t>SLA - PRESTAÇÃO DE SERVIÇO DE MANUTENÇÃO PREVENTIVA EM EQUIPAMENTOS (DATABOOK)</t>
  </si>
  <si>
    <t>AVALIAÇÃO DA EQUIPE DE INSTALAÇÕES ELÉTRICAS</t>
  </si>
  <si>
    <t>AVALIAÇÃO DO PLANO DE ROTINA</t>
  </si>
  <si>
    <t>Não executar rotina mínima de trabalho apresentada no anexo IV-B / Manual do Fabricante</t>
  </si>
  <si>
    <t>Identificar Manutenção Corretiva em virtude da falta de Manutenção Preventiva</t>
  </si>
  <si>
    <t>Interromper a continuidade/normalidade sem autorização da Fiscalização</t>
  </si>
  <si>
    <t>Interrupção do funcionamento de equipamentos devido a indisponibilidade de peças e componentes.</t>
  </si>
  <si>
    <t>Identificar falta de ferramental para a execução das manutenções.</t>
  </si>
  <si>
    <t>Identificar não conformidades nos materiais, peças e componentes em relação as orientações dos manuais dos fabricantes.</t>
  </si>
  <si>
    <t>A Frequência dos Profissionais encontra-se em não conformidade com a rotina preconizada</t>
  </si>
  <si>
    <t>AVALIAÇÃO DA EQUIPE DE INSTALAÇÕES HIDRÁULICAS</t>
  </si>
  <si>
    <t>Deixar de Registrar em O.S o grau de risco da requisição de serviço (Baixo, Moderado, Grave)</t>
  </si>
  <si>
    <t>Deixar de Atender a O.S no prazo definido.</t>
  </si>
  <si>
    <t>Indisponibilidade de instalações/ambientes devido ao atraso de fornecimento de material.</t>
  </si>
  <si>
    <t>Deixar de fornecer material, Mão de Obra e Equipamentos necessários para a realização das O.S.</t>
  </si>
  <si>
    <t>Não atentar para os procedimentos de fornecimento de material.</t>
  </si>
  <si>
    <t>Apresentar código Sinap diferente da descrição da Manutenção Corretiva executada.</t>
  </si>
  <si>
    <t>xxxxxxxxxxxxxx</t>
  </si>
  <si>
    <t>Ausência de Apresentação Pessoal (Asseio pessoal, utilização de crachá de Identificação e/ou Uniforme)</t>
  </si>
  <si>
    <t xml:space="preserve">Ausência ou atraso para substituição de profissionais faltosos, de férias ou licenciados (tolerância de 60 minutos)      </t>
  </si>
  <si>
    <t>PARÂMETROS DE AVALIAÇÃO DOS SERVIÇOS CONTRATADOS</t>
  </si>
  <si>
    <t>Deixar de afixar nos ativos e/ou deixar de manter atualizada (nos equipamentos e nos sistema) a "Ficha de histórico de equipamentos"</t>
  </si>
  <si>
    <t>Indisponibilidade do sistema informatizado para atendimento aos usuários para solicitação dos serviços.</t>
  </si>
  <si>
    <t>Deixar de enviar à Fiocruz (semestralmente, ou sempre que solicitado pela Fiscalização) arquivo digital com histórico de atendimentos, demandas e demais informações constantes no cdastro de ativos</t>
  </si>
  <si>
    <t>Deixar de fornecer equipamentos, ferramentas e insumos necessários a execução das demandas do contrato</t>
  </si>
  <si>
    <t>Deixar de fornecer livro de ocorrência.</t>
  </si>
  <si>
    <t>Deixar de (ou nergar-se a) dar ciência em anotação feita pela Fiscalizçao no livro de ocorrência</t>
  </si>
  <si>
    <t>Não apresentar justificativa aceita pela fiscalização por ocorrência registrada no lívro de ocorrência</t>
  </si>
  <si>
    <t>Deixar de atender o Prazo para atendimento (2 horas) das ordens de serviços de manutenção corretiva</t>
  </si>
  <si>
    <t>Manter funcionário sem qualificação para a execução dos serviços.</t>
  </si>
  <si>
    <t xml:space="preserve">Executar serviço incompleto, paliativo, substitutivo como por caráter permanente, ou deixar de providenciar recomposição complementar. </t>
  </si>
  <si>
    <t xml:space="preserve">Fornecer informação falsa de serviço ou substituição de material. </t>
  </si>
  <si>
    <t xml:space="preserve">Suspender ou interromper, salvo motivo de força maior ou caso fortuito, os serviços contratuais. </t>
  </si>
  <si>
    <t xml:space="preserve">Recusar-se a executar serviço determinado pela Fiscalização, sem motivo justificado. </t>
  </si>
  <si>
    <t>Executar qualquer intervenção, sem Ordem de Serviço, ou não autorizada pela Fiscalização</t>
  </si>
  <si>
    <t xml:space="preserve">Deixar de Cumprir qualquer prazo estabelecido pelo Termo de Referência ou determinado pela Fiscalização. </t>
  </si>
  <si>
    <t xml:space="preserve">Deixar de cumprir determinação formal ou instrução complementar da Fiscalização. </t>
  </si>
  <si>
    <t xml:space="preserve">Deixar de efetuar a reposição de funcionários faltosos e/ou afastados por qualquer motivo. </t>
  </si>
  <si>
    <t>Deixar de zelar pelas instalações e patrimônio público da CONTRATANTE</t>
  </si>
  <si>
    <t>Deixar de fornecer EPIs, quando exigido conforme a natureza do serviço, ou deixar de impor penalidades àqueles que se negarem a usá-los.</t>
  </si>
  <si>
    <t>Deixar de entregar certificado de calibração de equipamento quando solicitado pelo Fiscal e/ou deixar de apresentar equipamento quando solicitado pelo Fiscal</t>
  </si>
  <si>
    <t>Deixar de atender qualquer serviço por falta de logística de peças, pessoas e/ou equipamentos</t>
  </si>
  <si>
    <t>Deixar de atender qualquer serviço por falta de comunicação entre as equipes</t>
  </si>
  <si>
    <t>Deixar de utilizar a gestão da qualidade 5S nas dependências da Oficina</t>
  </si>
  <si>
    <t>Deixar de realizar as rotinas previstas no Plano Operacional dentro dos prazos previstos</t>
  </si>
  <si>
    <t>Deixar de apresentar As-built (em .DWG) atualizado dos pavimentos dos edifícos que tenham passado por adequações físicas</t>
  </si>
  <si>
    <t xml:space="preserve">Deixar de elaborar ou realizar com atraso projetos de arquitetura e instalações (em .DWG) necessários a realização de adequações físicas de ambientes </t>
  </si>
  <si>
    <t>Não utilizar materiais, equipamentos, ferramentas e utensílios em quantidade e qualidade suficientes</t>
  </si>
  <si>
    <t>Utilizar, em qualquer momento do acordo contratual, profissional não habilitado, não qualificado ou sem condições de realizar o trabalho</t>
  </si>
  <si>
    <t>Deixar de substituir empregado que tenha conduta inconveniente, incompatível com suas atribuições ou a pedido da fiscalização</t>
  </si>
  <si>
    <t>Deixar de registrar o ponto eletrônico dos profissionais que prestam serviços ao contrato</t>
  </si>
  <si>
    <t>Deixar de fornecer as condições de saúde, higiêne e segurança aos seus colaboradores (incluindo mobiliários)</t>
  </si>
  <si>
    <t>Utilizar de subcontratada não qualificada para prestação de serviços</t>
  </si>
  <si>
    <t>Deixar de substituir trabalhador em escala de plantão ausente em até 2h ou profissional residente em férias/ afastamento médico por mais de 3 dias em até 01 dia.</t>
  </si>
  <si>
    <t>Deixar de cumpri qualquer obrigação prevista em convenção coletiva das categorias previstas na contratação</t>
  </si>
  <si>
    <t>Causar transtornos ou paralizações nas rotinas da Fiocruz em decorrência de questões administrativas ou internas à contratada</t>
  </si>
  <si>
    <t>Permitir que empregado designado para trabalhar em um turno preste serviço no turno imediatamente subsequente</t>
  </si>
  <si>
    <t>Deixar de realizar ou realizar com atraso o pagamento de salários e benefícios trabalhistas (alimentação, transporte e outros)</t>
  </si>
  <si>
    <t>Deixar de arcar com o ônus decorrente de equivoco no dimensionamento dos quantitativos de sua proposta</t>
  </si>
  <si>
    <t>Realizar trabalho sem a elaboração da APR e/ou da emissão da PT</t>
  </si>
  <si>
    <t>Deixar de comunicar à fiscalização qualquer acidente de trabalho (com ou sem afastamento)</t>
  </si>
  <si>
    <t>Deixar de apresentar, no prazo pactuado com a Fiscalização, as documentações e informações solicitadas</t>
  </si>
  <si>
    <t>Deixar de apresentar laudos de insalubridade e Periculosidade</t>
  </si>
  <si>
    <t xml:space="preserve">Deixar de apresentar Programa de Prevenção de Riscos Ambientais (PPRA), Programa de Controle Médico de Saúde Ocupacional (PCMSO), o Laudo Técnico de Condições Ambientais do Trabalho (LTCAT) e Atestados de Saúde Ocupacional (ASOS) atualizados </t>
  </si>
  <si>
    <t>Recusar-se a substituir subcontratada</t>
  </si>
  <si>
    <t>Realizar subcontratação não autorizada pela Fiocruz ou deixar de apresentar documentação de comprovação de capacidade técnica da subcontratada</t>
  </si>
  <si>
    <t>Deixar de identificar (ou acompanhar) qualquer profissional de empresa subcontratada</t>
  </si>
  <si>
    <t>Deixar de realizar, realizar com atraso ou de maneira insatisfatória as reuniões gerenciais de avaliação dos serviços executados</t>
  </si>
  <si>
    <t>Deixar de manter a regularidade do SICAF ou deixar de comunicar à Fiscalização qualquer irregularidade que possa ser apontada em seu SICAF</t>
  </si>
  <si>
    <t>Ter a Fiscalização solicitar a interrupção da execução de qualquer serviço devido a execução estar em desacordo com as condições de segurança ou norma técnica</t>
  </si>
  <si>
    <t>Deixar de fornecer na quantidade especificada em termo de referência da contratação o conjunto enxoval de uniforme</t>
  </si>
  <si>
    <t xml:space="preserve">Ausência de formação de brigada voluntária </t>
  </si>
  <si>
    <t>Ausência de treinamentos</t>
  </si>
  <si>
    <t>Deixar de realizar o cadastro dos ativos no sistema no prazo</t>
  </si>
  <si>
    <t>Deixar de disponibilizar QR-Code para afixação nos ativos que permitam acesso ao sistema informatizado para verificação das informações dos ativos em tempo real</t>
  </si>
  <si>
    <t>Incluir em orçamento de manutenção corretiva, recursos já pertencentes ao contrato</t>
  </si>
  <si>
    <t>Permitir que salas e ambientes de trabalho permanecem sem condições de uso e conforto</t>
  </si>
  <si>
    <t>Deixar de aperesentar à Fiscalização o cronograma de manutenções preventivas que serão realizadas no mês subsequente</t>
  </si>
  <si>
    <t>Recusar-se a substituir insumos previstos nas preventivas (filtros, óleos, graxas, correias, pilhas)</t>
  </si>
  <si>
    <t>Deixar de utilizar, sem justificativa aceita pela fiscalização, mão de obra residente para atendimento as ações de manutenção corretiva</t>
  </si>
  <si>
    <t>Deixar de realizar ou entregar a fiscalização os laudos de de manutenção dos sistemas especiais (elevador, SPDA, elétrico, Ar cond e Plano de manutenção)</t>
  </si>
  <si>
    <t>Permitir, em decorrência de suas ações, que as salas do CPD e Cofre interrompam seu funcionamento</t>
  </si>
  <si>
    <t>Não realizar rotina de manutenção preventiva/preditiva</t>
  </si>
  <si>
    <t>Permitir, em decorrência de suas ações, que a subestação fiquem sem funcionamento ou operando sob riscos.</t>
  </si>
  <si>
    <t>Permitir, em decorrência de suas ações, que grupo moto gerador não opere ou opere sob riscos quando em situação de contingência.</t>
  </si>
  <si>
    <t>Permitir, em decorrência de suas ações, que nobreak não opere ou opere sob riscos quando em situação de contingência.</t>
  </si>
  <si>
    <t>Permitir, em decorrência de suas ações, que qualquer instalação do Campus Fiocruz Ceará tenha falta de energia elétrica.</t>
  </si>
  <si>
    <t>Permitir, em decorrência de suas ações, que qualquer instalação do Campus Fiocruz Ceará tenha falta de água (potável ou reuso).</t>
  </si>
  <si>
    <t>Permitir, em decorrência de suas ações, que bomba mecânica não opere ou opere sob riscos.</t>
  </si>
  <si>
    <t>Permitir, em decorrência de suas ações, que o sistema supervisório não opere ou opere de forma inadequada.</t>
  </si>
  <si>
    <t>Permitir, em decorrência de suas ações, que o sistema de detecção de alarme e incêndio não opere ou opere de forma inadequada.</t>
  </si>
  <si>
    <t>Permitir, em decorrência de suas ações, que o circuito interno de monitoramento (CFTV) não opere ou opere de forma inadequada.</t>
  </si>
  <si>
    <t>Permitir, em decorrênia de suas ações, que o elevador (social ou serviço) fique inativo ou operando de forma inadequada.</t>
  </si>
  <si>
    <t>Permitir, em decorrência de suas ações, que o sistema de controle de acesso (incluindo cancelas e catracas) não opere ou opere de forma inadequada.</t>
  </si>
  <si>
    <t>Permitir, em decorrência de suas ações, que a câmara frigorífica não opere ou opere sob riscos.</t>
  </si>
  <si>
    <t>Permitir, em decorrência de suas ações, que qualquer ambiente (salas, banheiros, auditório, área externa) não estejam usuais quando necessárias</t>
  </si>
  <si>
    <t>Deixar de realizar ou realizar com atraso as análises de qualidade do ar (quando demando pela Fiscalização)</t>
  </si>
  <si>
    <t>Deixar de elaborar ou elaborar de forma não aceita pela fiscalização os asbuilt de adequações</t>
  </si>
  <si>
    <t>Deixar de apresentar documento abdicando de direitos autorais dos projetos e soluções entregues à Fiocruz</t>
  </si>
  <si>
    <t>Deixar de utilizar peças e materias novos ou originais</t>
  </si>
  <si>
    <t>Permitir, em decorrência de suas ações, que a estação de tratamento de esgotos esteja inoperante ou operando fora dos padrões de lançamento e reuso da água tratada.</t>
  </si>
  <si>
    <t>Deixar de emitir ou enviar cópia à fiscalização dos manifesto de resíduos gerados no campus</t>
  </si>
  <si>
    <t>Deixar de apresentar as análises fisico, química e microbiológica da água tratada pela ETE</t>
  </si>
  <si>
    <t>Deixar de apresentar equipe para movimentação de cargas no dia e horário agendado ou sem os equipamento necessários à realização da atividade</t>
  </si>
  <si>
    <t>Disponibilizar veículo sujo ou sem condições de uso e manutenção</t>
  </si>
  <si>
    <t>Dispponibilizar veículo não habilitado, não qualificado ou sem condições de atender as demandas do serviço de transporte</t>
  </si>
  <si>
    <t>Deixar ponto de consumo de água (bebedouro) sem água para consumo.</t>
  </si>
  <si>
    <t>Deixar de registrar a kilometragem da viagem realizada à serviços (serviço de transporte)</t>
  </si>
  <si>
    <t>Deixar de providenciar ou providenciar com atraso o atendimento as demandas de chaveiro</t>
  </si>
  <si>
    <t>Permitir, em decorrência de suas ações, que qualquer ambiente (salas, banheiros, auditório, área externa) não estejam com as condições de limpeza adequadas</t>
  </si>
  <si>
    <t>Deixar de retirar os resíduos (lixo) das salas e banheiros</t>
  </si>
  <si>
    <t>Realizar limpeza de modo inadequado prejudicando ou pondo em risco qualquer atividade ou pesquisa da Fiocruz</t>
  </si>
  <si>
    <t>Deixar de fonecer em quantidade e qualidade suficiente os materiais necessários à limpeza e conservação dos ambientes</t>
  </si>
  <si>
    <t>Dimensionar a quantidade de mão de obra e ou materiais de maneira insuficiente ao atendimento à qualquer serviços previsto na contratação</t>
  </si>
  <si>
    <t>Deixar de realizar ou realizar com atraso qulquer demanda por limpeza extra</t>
  </si>
  <si>
    <t>Deixar de comprovar a realização de qualquer atividade sob demanda, requerendo o pagamento pela mesma</t>
  </si>
  <si>
    <t>Deixar de ou realizar de maneira incorreta a segregação, inventário, relatório de gestão, destinação final ou qualquer etapa do grenciamento de resíduos que gere ou possa gerar prejuízos à imagem da Fiocruz ou dificuldades de tomada de decisão da Fiscalização do contrato</t>
  </si>
  <si>
    <t>Deixar de atender solicitação de desobstrução de redes e galeria no prazo máximo de restabeleciento de 4 horas</t>
  </si>
  <si>
    <t>Não realizar , ou realizar de maneira insatisfatória, a manutenção de jardins e do projeto paisagístico do campus</t>
  </si>
  <si>
    <t>Deixar de realizar, ou realizar de maneira instatisfatória, a limpeza e desinfecção de reservatório de água</t>
  </si>
  <si>
    <t>Permitir, em decorrência de suas ações, que os reservatórios de água não apresentem as condições mínimas de uso e consumo.</t>
  </si>
  <si>
    <t>Deixar de apresentar, ou apesentar fora dos parâmetros mínimos de uso e consumo, laudo de desinfeção da água.</t>
  </si>
  <si>
    <t>Deixar de apresentar garantia de qualquer serviço realizado pela contrada e/ou suas subcontratadas</t>
  </si>
  <si>
    <t>Deixar de comunicar à fiscalização a substituição de qualquer produto de limpeza e desinfeção que possam interferir nas atividades da Fiocruz</t>
  </si>
  <si>
    <t>Deixar de disponibilizar Kit ou prestar primeiro socorros durante ocorrências de emergência e contingência ocorridas no campus Fiocruz</t>
  </si>
  <si>
    <t>Deixar de prestar socorro, ou prestar de forma insuficiente, durante ocorrência de emergência e contingencia ocorrida no campus Fiocruz</t>
  </si>
  <si>
    <t>Deixar de registrar em Livro de Ocorrência qualquer situação verificada que possa expor a população a riscos ou prejuízo a imagem da Fiocruz</t>
  </si>
  <si>
    <t>Permitir que elemento extintor permaneça sem indicações ou com indicação errada</t>
  </si>
  <si>
    <t>Manter rota de fuga sem sinalização e obstruída</t>
  </si>
  <si>
    <t>Não implantar, implementar com atraso, (reincindir no atraso), sem justificativa aceita pela fiscalização, na implantação do sistema inforatizado de gerenciamento, operação e manutenção.</t>
  </si>
  <si>
    <t xml:space="preserve">Deixar de cadastrar dados, rotinas, programações, corretivas ou demais informações no sistema </t>
  </si>
  <si>
    <t>Deixar de cadastrar as informações no sistema da Fiocruz (migração de informações para o banco de dados internos)</t>
  </si>
  <si>
    <t>Ausência de bom senso, iniciativa, afabilidade, educação, agilidade e fluência verbal de trabalhador ou prestador de serviço da contratada</t>
  </si>
  <si>
    <t>Atrasos na ocupação do posto de trabalho residente</t>
  </si>
  <si>
    <t>Atrasar a entrega ou a efetiva implantação dos Planos de Trabalho (conforme prazos apresentados no termo de referência)</t>
  </si>
  <si>
    <t>Deixar de apresentar resposta, apresentar com atraso ou apresentar resposta não elucidativa à solicitações, indagações ou questionamentos da Fiscalização</t>
  </si>
  <si>
    <t xml:space="preserve">Atrasar a entrega do relatório gerencial mensal (até 5 º útil do mês subsequente) ou entregar sem o devido detalhamento das informações </t>
  </si>
  <si>
    <t>Deixar de afixar "Ficha de cadastro de equipamentos" nos ativos</t>
  </si>
  <si>
    <t xml:space="preserve">Utilizar as dependências da Fiocruz para fins deferente aos previstos no objeto do contrato. </t>
  </si>
  <si>
    <t xml:space="preserve">Permitir situação que cause ou possa causar danos físico, lesão corporal ou consequências letais a qualquer pessoa usuária da Fiocruz. </t>
  </si>
  <si>
    <t xml:space="preserve">Retirar das dependências da Fiocruz qualquer equipamentos ou materiais, previstos em contrato, sem autorização prévia do responsável. </t>
  </si>
  <si>
    <t xml:space="preserve">Retirar funcionários ou encarregados do serviço durante o expediente, sem a anuência prévia da Fiocruz. </t>
  </si>
  <si>
    <t>Fornecer relatório gerencial faltando informação, com informação incorreta.</t>
  </si>
  <si>
    <t>Receber 05% do total de avaliações na ordem de serviço como avaliação ruim ou 02% avaliadas como péssimo</t>
  </si>
  <si>
    <t>Deixar de apresentar à fiscalização profissional da gestão que serja eventualmente substituído.</t>
  </si>
  <si>
    <t>Não apresentar, em até sete dias, a Anotação de responsabilidade do profissional de gestão substituto</t>
  </si>
  <si>
    <t>Deixar de apresentar as FISPQ dos produtos químicos utilizados no contrato.</t>
  </si>
  <si>
    <t>Deixar de apresentar os registros dos produtos saneantes/químicos registrados na ANVISA.</t>
  </si>
  <si>
    <t>Premitir que sistema de refrigeração/climatização fique inativo durante a utilização (ou a necessidade de utilização) de qualquer ambiente</t>
  </si>
  <si>
    <t xml:space="preserve">Número de Ocorrências </t>
  </si>
  <si>
    <t>Peso das Ocorrências</t>
  </si>
  <si>
    <t xml:space="preserve">Deixar de realizar as ações de correção e limpeza dos sistemas de refrigeração </t>
  </si>
  <si>
    <t>Resultado Mês</t>
  </si>
  <si>
    <t>Data da Ocorrência (1)</t>
  </si>
  <si>
    <t>Data da Ocorrência (2)</t>
  </si>
  <si>
    <t>Observação da Ocorrência              (2)</t>
  </si>
  <si>
    <t>Tabela IMR</t>
  </si>
  <si>
    <t>DE</t>
  </si>
  <si>
    <t>ATÉ</t>
  </si>
  <si>
    <t>% A DEDUZIR</t>
  </si>
  <si>
    <t>Soma da Pontuação TOTAL</t>
  </si>
  <si>
    <t>IMR - FACILITIES</t>
  </si>
  <si>
    <t>AVALIAÇÃO GERAL DO INSTRUMENTO DE MEDIÇÃO DE RESULTADO</t>
  </si>
  <si>
    <t>IMR - FACILITIES - FIOCRUZ CEARÁ</t>
  </si>
  <si>
    <t>Observação da Ocorrência                   (1)</t>
  </si>
  <si>
    <t>Nome do Fiscal que Realizou o Registro        (2)</t>
  </si>
  <si>
    <t>Nome do Fiscal que Realizou o Registro      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</si>
</sst>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0.0%"/>
    <numFmt numFmtId="167" formatCode="_(* #,##0_);_(* \(#,##0\);_(* &quot;-&quot;??_);_(@_)"/>
    <numFmt numFmtId="168" formatCode="&quot;R$&quot;\ #,##0.00"/>
    <numFmt numFmtId="169" formatCode="0.000%"/>
  </numFmts>
  <fonts count="34" x14ac:knownFonts="1">
    <font>
      <sz val="10"/>
      <name val="Arial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ahoma"/>
      <family val="2"/>
    </font>
    <font>
      <b/>
      <sz val="16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i/>
      <sz val="10.5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14"/>
      <name val="Arial"/>
      <family val="2"/>
    </font>
    <font>
      <sz val="8"/>
      <name val="Arial"/>
      <family val="2"/>
    </font>
    <font>
      <b/>
      <sz val="14"/>
      <name val="Times New Roman"/>
      <family val="1"/>
    </font>
    <font>
      <b/>
      <sz val="11"/>
      <name val="Arial"/>
      <family val="2"/>
    </font>
    <font>
      <b/>
      <i/>
      <sz val="11"/>
      <name val="Arial"/>
      <family val="2"/>
    </font>
    <font>
      <b/>
      <sz val="14"/>
      <name val="Tahoma"/>
      <family val="2"/>
    </font>
    <font>
      <b/>
      <sz val="26"/>
      <name val="Tahoma"/>
      <family val="2"/>
    </font>
    <font>
      <b/>
      <sz val="20"/>
      <name val="Tahoma"/>
      <family val="2"/>
    </font>
    <font>
      <b/>
      <sz val="18"/>
      <name val="Tahoma"/>
      <family val="2"/>
    </font>
    <font>
      <b/>
      <sz val="28"/>
      <name val="Tahoma"/>
      <family val="2"/>
    </font>
    <font>
      <b/>
      <sz val="36"/>
      <name val="Tahoma"/>
      <family val="2"/>
    </font>
    <font>
      <b/>
      <sz val="24"/>
      <name val="Tahoma"/>
      <family val="2"/>
    </font>
    <font>
      <b/>
      <sz val="8"/>
      <name val="Tahoma"/>
      <family val="2"/>
    </font>
    <font>
      <sz val="8"/>
      <name val="Tahoma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3"/>
      <name val="Tahoma"/>
      <family val="2"/>
    </font>
    <font>
      <sz val="24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34998626667073579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47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vertical="center"/>
    </xf>
    <xf numFmtId="9" fontId="2" fillId="0" borderId="0" xfId="4" applyFont="1" applyAlignment="1">
      <alignment vertical="center"/>
    </xf>
    <xf numFmtId="9" fontId="6" fillId="0" borderId="0" xfId="4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9" fontId="2" fillId="2" borderId="7" xfId="4" applyFont="1" applyFill="1" applyBorder="1" applyAlignment="1">
      <alignment horizontal="center" vertical="center"/>
    </xf>
    <xf numFmtId="9" fontId="2" fillId="2" borderId="11" xfId="4" applyFont="1" applyFill="1" applyBorder="1" applyAlignment="1">
      <alignment horizontal="center" vertical="center"/>
    </xf>
    <xf numFmtId="9" fontId="2" fillId="2" borderId="12" xfId="4" applyFont="1" applyFill="1" applyBorder="1" applyAlignment="1">
      <alignment horizontal="center" vertical="center"/>
    </xf>
    <xf numFmtId="9" fontId="2" fillId="2" borderId="13" xfId="4" applyFont="1" applyFill="1" applyBorder="1" applyAlignment="1">
      <alignment horizontal="center" vertical="center"/>
    </xf>
    <xf numFmtId="1" fontId="2" fillId="2" borderId="21" xfId="0" applyNumberFormat="1" applyFont="1" applyFill="1" applyBorder="1" applyAlignment="1" applyProtection="1">
      <alignment vertical="center"/>
    </xf>
    <xf numFmtId="9" fontId="3" fillId="2" borderId="14" xfId="4" applyFont="1" applyFill="1" applyBorder="1" applyAlignment="1">
      <alignment horizontal="center" vertical="center" wrapText="1"/>
    </xf>
    <xf numFmtId="167" fontId="2" fillId="0" borderId="0" xfId="5" applyNumberFormat="1" applyFont="1" applyAlignment="1">
      <alignment vertical="center"/>
    </xf>
    <xf numFmtId="165" fontId="2" fillId="2" borderId="22" xfId="0" applyNumberFormat="1" applyFont="1" applyFill="1" applyBorder="1" applyAlignment="1" applyProtection="1">
      <alignment vertical="center"/>
    </xf>
    <xf numFmtId="0" fontId="2" fillId="0" borderId="27" xfId="0" applyNumberFormat="1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9" fontId="2" fillId="2" borderId="15" xfId="4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43" fontId="0" fillId="0" borderId="0" xfId="0" applyNumberFormat="1"/>
    <xf numFmtId="164" fontId="0" fillId="0" borderId="0" xfId="0" applyNumberFormat="1"/>
    <xf numFmtId="10" fontId="0" fillId="0" borderId="0" xfId="0" applyNumberFormat="1"/>
    <xf numFmtId="164" fontId="17" fillId="14" borderId="37" xfId="1" applyFont="1" applyFill="1" applyBorder="1" applyAlignment="1">
      <alignment vertical="center" wrapText="1"/>
    </xf>
    <xf numFmtId="164" fontId="17" fillId="14" borderId="38" xfId="1" applyFont="1" applyFill="1" applyBorder="1" applyAlignment="1">
      <alignment vertical="center" wrapText="1"/>
    </xf>
    <xf numFmtId="43" fontId="2" fillId="0" borderId="0" xfId="0" applyNumberFormat="1" applyFont="1" applyAlignment="1">
      <alignment vertical="center"/>
    </xf>
    <xf numFmtId="1" fontId="2" fillId="13" borderId="7" xfId="0" applyNumberFormat="1" applyFont="1" applyFill="1" applyBorder="1" applyAlignment="1" applyProtection="1">
      <alignment horizontal="center" vertical="center"/>
      <protection locked="0"/>
    </xf>
    <xf numFmtId="1" fontId="2" fillId="13" borderId="11" xfId="0" applyNumberFormat="1" applyFont="1" applyFill="1" applyBorder="1" applyAlignment="1" applyProtection="1">
      <alignment horizontal="center" vertical="center"/>
      <protection locked="0"/>
    </xf>
    <xf numFmtId="1" fontId="2" fillId="13" borderId="12" xfId="0" applyNumberFormat="1" applyFont="1" applyFill="1" applyBorder="1" applyAlignment="1" applyProtection="1">
      <alignment horizontal="center" vertical="center"/>
      <protection locked="0"/>
    </xf>
    <xf numFmtId="1" fontId="2" fillId="13" borderId="13" xfId="0" applyNumberFormat="1" applyFont="1" applyFill="1" applyBorder="1" applyAlignment="1" applyProtection="1">
      <alignment horizontal="center" vertical="center"/>
      <protection locked="0"/>
    </xf>
    <xf numFmtId="1" fontId="2" fillId="1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/>
    <xf numFmtId="1" fontId="2" fillId="13" borderId="9" xfId="0" applyNumberFormat="1" applyFont="1" applyFill="1" applyBorder="1" applyAlignment="1" applyProtection="1">
      <alignment horizontal="center" vertical="center"/>
      <protection locked="0"/>
    </xf>
    <xf numFmtId="9" fontId="2" fillId="2" borderId="9" xfId="4" applyFont="1" applyFill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166" fontId="2" fillId="0" borderId="0" xfId="4" applyNumberFormat="1" applyFont="1" applyAlignment="1">
      <alignment vertical="center"/>
    </xf>
    <xf numFmtId="10" fontId="2" fillId="0" borderId="0" xfId="4" applyNumberFormat="1" applyFont="1" applyAlignment="1">
      <alignment vertical="center"/>
    </xf>
    <xf numFmtId="0" fontId="9" fillId="14" borderId="0" xfId="0" applyFont="1" applyFill="1" applyBorder="1" applyAlignment="1">
      <alignment horizontal="center" vertical="center" wrapText="1"/>
    </xf>
    <xf numFmtId="1" fontId="2" fillId="13" borderId="15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20" xfId="0" applyNumberFormat="1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11" borderId="27" xfId="0" applyNumberFormat="1" applyFont="1" applyFill="1" applyBorder="1" applyAlignment="1">
      <alignment vertical="center"/>
    </xf>
    <xf numFmtId="0" fontId="2" fillId="11" borderId="27" xfId="0" applyFont="1" applyFill="1" applyBorder="1" applyAlignment="1">
      <alignment vertical="center"/>
    </xf>
    <xf numFmtId="0" fontId="2" fillId="11" borderId="6" xfId="0" applyFont="1" applyFill="1" applyBorder="1" applyAlignment="1">
      <alignment vertical="center"/>
    </xf>
    <xf numFmtId="0" fontId="2" fillId="11" borderId="2" xfId="0" applyFont="1" applyFill="1" applyBorder="1" applyAlignment="1">
      <alignment vertical="center"/>
    </xf>
    <xf numFmtId="0" fontId="2" fillId="11" borderId="16" xfId="0" applyFont="1" applyFill="1" applyBorder="1" applyAlignment="1">
      <alignment vertical="center"/>
    </xf>
    <xf numFmtId="0" fontId="2" fillId="11" borderId="12" xfId="0" applyFont="1" applyFill="1" applyBorder="1" applyAlignment="1">
      <alignment vertical="center"/>
    </xf>
    <xf numFmtId="0" fontId="2" fillId="10" borderId="2" xfId="0" applyFont="1" applyFill="1" applyBorder="1" applyAlignment="1">
      <alignment vertical="center"/>
    </xf>
    <xf numFmtId="0" fontId="2" fillId="10" borderId="6" xfId="0" applyFont="1" applyFill="1" applyBorder="1" applyAlignment="1">
      <alignment vertical="center"/>
    </xf>
    <xf numFmtId="0" fontId="2" fillId="7" borderId="2" xfId="0" applyFont="1" applyFill="1" applyBorder="1" applyAlignment="1">
      <alignment vertical="center"/>
    </xf>
    <xf numFmtId="0" fontId="2" fillId="7" borderId="6" xfId="0" applyFont="1" applyFill="1" applyBorder="1" applyAlignment="1">
      <alignment vertical="center"/>
    </xf>
    <xf numFmtId="2" fontId="2" fillId="3" borderId="15" xfId="0" applyNumberFormat="1" applyFont="1" applyFill="1" applyBorder="1" applyAlignment="1" applyProtection="1">
      <alignment horizontal="center" vertical="center"/>
      <protection locked="0"/>
    </xf>
    <xf numFmtId="2" fontId="2" fillId="3" borderId="11" xfId="0" applyNumberFormat="1" applyFont="1" applyFill="1" applyBorder="1" applyAlignment="1" applyProtection="1">
      <alignment horizontal="center" vertical="center"/>
      <protection locked="0"/>
    </xf>
    <xf numFmtId="2" fontId="2" fillId="3" borderId="42" xfId="0" applyNumberFormat="1" applyFont="1" applyFill="1" applyBorder="1" applyAlignment="1" applyProtection="1">
      <alignment horizontal="center" vertical="center"/>
      <protection locked="0"/>
    </xf>
    <xf numFmtId="2" fontId="2" fillId="3" borderId="13" xfId="0" applyNumberFormat="1" applyFont="1" applyFill="1" applyBorder="1" applyAlignment="1" applyProtection="1">
      <alignment horizontal="center" vertical="center"/>
      <protection locked="0"/>
    </xf>
    <xf numFmtId="2" fontId="2" fillId="3" borderId="9" xfId="0" applyNumberFormat="1" applyFont="1" applyFill="1" applyBorder="1" applyAlignment="1" applyProtection="1">
      <alignment horizontal="center" vertical="center"/>
      <protection locked="0"/>
    </xf>
    <xf numFmtId="2" fontId="2" fillId="13" borderId="11" xfId="0" applyNumberFormat="1" applyFont="1" applyFill="1" applyBorder="1" applyAlignment="1" applyProtection="1">
      <alignment horizontal="center" vertical="center"/>
      <protection locked="0"/>
    </xf>
    <xf numFmtId="2" fontId="2" fillId="13" borderId="13" xfId="0" applyNumberFormat="1" applyFont="1" applyFill="1" applyBorder="1" applyAlignment="1" applyProtection="1">
      <alignment horizontal="center" vertical="center"/>
      <protection locked="0"/>
    </xf>
    <xf numFmtId="2" fontId="3" fillId="9" borderId="26" xfId="0" applyNumberFormat="1" applyFont="1" applyFill="1" applyBorder="1" applyAlignment="1" applyProtection="1">
      <alignment horizontal="center" vertical="center"/>
      <protection locked="0"/>
    </xf>
    <xf numFmtId="2" fontId="2" fillId="9" borderId="11" xfId="0" applyNumberFormat="1" applyFont="1" applyFill="1" applyBorder="1" applyAlignment="1" applyProtection="1">
      <alignment horizontal="center" vertical="center"/>
      <protection locked="0"/>
    </xf>
    <xf numFmtId="2" fontId="2" fillId="9" borderId="9" xfId="0" applyNumberFormat="1" applyFont="1" applyFill="1" applyBorder="1" applyAlignment="1" applyProtection="1">
      <alignment horizontal="center" vertical="center"/>
      <protection locked="0"/>
    </xf>
    <xf numFmtId="2" fontId="2" fillId="9" borderId="13" xfId="0" applyNumberFormat="1" applyFont="1" applyFill="1" applyBorder="1" applyAlignment="1" applyProtection="1">
      <alignment horizontal="center" vertical="center"/>
      <protection locked="0"/>
    </xf>
    <xf numFmtId="2" fontId="3" fillId="9" borderId="26" xfId="0" applyNumberFormat="1" applyFont="1" applyFill="1" applyBorder="1" applyAlignment="1" applyProtection="1">
      <alignment horizontal="center" vertical="center" wrapText="1"/>
      <protection locked="0"/>
    </xf>
    <xf numFmtId="0" fontId="3" fillId="9" borderId="19" xfId="0" applyFont="1" applyFill="1" applyBorder="1" applyAlignment="1">
      <alignment horizontal="center" vertical="center"/>
    </xf>
    <xf numFmtId="0" fontId="3" fillId="9" borderId="11" xfId="0" applyFont="1" applyFill="1" applyBorder="1" applyAlignment="1">
      <alignment horizontal="center" vertical="center"/>
    </xf>
    <xf numFmtId="2" fontId="2" fillId="3" borderId="12" xfId="0" applyNumberFormat="1" applyFont="1" applyFill="1" applyBorder="1" applyAlignment="1" applyProtection="1">
      <alignment horizontal="center" vertical="center"/>
      <protection locked="0"/>
    </xf>
    <xf numFmtId="0" fontId="3" fillId="9" borderId="12" xfId="0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 applyProtection="1">
      <alignment vertical="center"/>
    </xf>
    <xf numFmtId="165" fontId="2" fillId="2" borderId="23" xfId="0" applyNumberFormat="1" applyFont="1" applyFill="1" applyBorder="1" applyAlignment="1" applyProtection="1">
      <alignment vertical="center"/>
    </xf>
    <xf numFmtId="2" fontId="2" fillId="3" borderId="17" xfId="0" applyNumberFormat="1" applyFont="1" applyFill="1" applyBorder="1" applyAlignment="1" applyProtection="1">
      <alignment horizontal="center" vertical="center"/>
      <protection locked="0"/>
    </xf>
    <xf numFmtId="1" fontId="2" fillId="13" borderId="17" xfId="0" applyNumberFormat="1" applyFont="1" applyFill="1" applyBorder="1" applyAlignment="1" applyProtection="1">
      <alignment horizontal="center" vertical="center"/>
      <protection locked="0"/>
    </xf>
    <xf numFmtId="2" fontId="2" fillId="9" borderId="17" xfId="0" applyNumberFormat="1" applyFont="1" applyFill="1" applyBorder="1" applyAlignment="1" applyProtection="1">
      <alignment horizontal="center" vertical="center"/>
      <protection locked="0"/>
    </xf>
    <xf numFmtId="2" fontId="2" fillId="13" borderId="17" xfId="0" applyNumberFormat="1" applyFont="1" applyFill="1" applyBorder="1" applyAlignment="1" applyProtection="1">
      <alignment horizontal="center" vertical="center"/>
      <protection locked="0"/>
    </xf>
    <xf numFmtId="2" fontId="2" fillId="13" borderId="12" xfId="0" applyNumberFormat="1" applyFont="1" applyFill="1" applyBorder="1" applyAlignment="1" applyProtection="1">
      <alignment horizontal="center" vertical="center"/>
      <protection locked="0"/>
    </xf>
    <xf numFmtId="2" fontId="2" fillId="3" borderId="48" xfId="0" applyNumberFormat="1" applyFont="1" applyFill="1" applyBorder="1" applyAlignment="1" applyProtection="1">
      <alignment horizontal="center" vertical="center"/>
      <protection locked="0"/>
    </xf>
    <xf numFmtId="2" fontId="2" fillId="3" borderId="24" xfId="0" applyNumberFormat="1" applyFont="1" applyFill="1" applyBorder="1" applyAlignment="1" applyProtection="1">
      <alignment horizontal="center" vertical="center"/>
      <protection locked="0"/>
    </xf>
    <xf numFmtId="2" fontId="2" fillId="3" borderId="7" xfId="0" applyNumberFormat="1" applyFont="1" applyFill="1" applyBorder="1" applyAlignment="1" applyProtection="1">
      <alignment horizontal="center" vertical="center"/>
      <protection locked="0"/>
    </xf>
    <xf numFmtId="2" fontId="2" fillId="9" borderId="12" xfId="0" applyNumberFormat="1" applyFont="1" applyFill="1" applyBorder="1" applyAlignment="1" applyProtection="1">
      <alignment horizontal="center" vertical="center"/>
      <protection locked="0"/>
    </xf>
    <xf numFmtId="2" fontId="2" fillId="13" borderId="14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center" vertical="center" textRotation="90"/>
    </xf>
    <xf numFmtId="0" fontId="2" fillId="11" borderId="1" xfId="0" applyFont="1" applyFill="1" applyBorder="1" applyAlignment="1">
      <alignment vertical="center"/>
    </xf>
    <xf numFmtId="2" fontId="2" fillId="9" borderId="7" xfId="0" applyNumberFormat="1" applyFont="1" applyFill="1" applyBorder="1" applyAlignment="1" applyProtection="1">
      <alignment horizontal="center" vertical="center"/>
      <protection locked="0"/>
    </xf>
    <xf numFmtId="2" fontId="2" fillId="13" borderId="7" xfId="0" applyNumberFormat="1" applyFont="1" applyFill="1" applyBorder="1" applyAlignment="1" applyProtection="1">
      <alignment horizontal="center" vertical="center"/>
      <protection locked="0"/>
    </xf>
    <xf numFmtId="0" fontId="2" fillId="11" borderId="1" xfId="0" applyNumberFormat="1" applyFont="1" applyFill="1" applyBorder="1" applyAlignment="1">
      <alignment vertical="center"/>
    </xf>
    <xf numFmtId="0" fontId="2" fillId="10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vertical="center"/>
    </xf>
    <xf numFmtId="0" fontId="2" fillId="12" borderId="1" xfId="0" applyFont="1" applyFill="1" applyBorder="1" applyAlignment="1">
      <alignment vertical="center"/>
    </xf>
    <xf numFmtId="0" fontId="2" fillId="12" borderId="2" xfId="0" applyFont="1" applyFill="1" applyBorder="1" applyAlignment="1">
      <alignment vertical="center"/>
    </xf>
    <xf numFmtId="0" fontId="2" fillId="12" borderId="6" xfId="0" applyFont="1" applyFill="1" applyBorder="1" applyAlignment="1">
      <alignment vertical="center"/>
    </xf>
    <xf numFmtId="0" fontId="2" fillId="12" borderId="46" xfId="0" applyFont="1" applyFill="1" applyBorder="1" applyAlignment="1">
      <alignment vertical="center"/>
    </xf>
    <xf numFmtId="0" fontId="2" fillId="12" borderId="9" xfId="0" applyFont="1" applyFill="1" applyBorder="1" applyAlignment="1">
      <alignment vertical="center"/>
    </xf>
    <xf numFmtId="0" fontId="2" fillId="12" borderId="47" xfId="0" applyFont="1" applyFill="1" applyBorder="1" applyAlignment="1">
      <alignment vertical="center"/>
    </xf>
    <xf numFmtId="0" fontId="2" fillId="12" borderId="4" xfId="0" applyFont="1" applyFill="1" applyBorder="1" applyAlignment="1">
      <alignment vertical="center"/>
    </xf>
    <xf numFmtId="0" fontId="2" fillId="12" borderId="7" xfId="0" applyNumberFormat="1" applyFont="1" applyFill="1" applyBorder="1" applyAlignment="1">
      <alignment vertical="center"/>
    </xf>
    <xf numFmtId="0" fontId="2" fillId="12" borderId="27" xfId="0" applyNumberFormat="1" applyFont="1" applyFill="1" applyBorder="1" applyAlignment="1">
      <alignment vertical="center"/>
    </xf>
    <xf numFmtId="0" fontId="2" fillId="12" borderId="27" xfId="0" applyFont="1" applyFill="1" applyBorder="1" applyAlignment="1">
      <alignment vertical="center"/>
    </xf>
    <xf numFmtId="0" fontId="2" fillId="12" borderId="19" xfId="0" applyFont="1" applyFill="1" applyBorder="1" applyAlignment="1">
      <alignment vertical="center"/>
    </xf>
    <xf numFmtId="0" fontId="2" fillId="12" borderId="1" xfId="0" applyNumberFormat="1" applyFont="1" applyFill="1" applyBorder="1" applyAlignment="1">
      <alignment vertical="center"/>
    </xf>
    <xf numFmtId="0" fontId="2" fillId="12" borderId="12" xfId="0" applyFont="1" applyFill="1" applyBorder="1" applyAlignment="1">
      <alignment vertical="center"/>
    </xf>
    <xf numFmtId="0" fontId="2" fillId="3" borderId="0" xfId="0" applyFont="1" applyFill="1" applyAlignment="1">
      <alignment vertical="center"/>
    </xf>
    <xf numFmtId="2" fontId="2" fillId="3" borderId="14" xfId="0" applyNumberFormat="1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>
      <alignment vertical="center" wrapText="1"/>
    </xf>
    <xf numFmtId="0" fontId="3" fillId="9" borderId="13" xfId="0" applyFont="1" applyFill="1" applyBorder="1" applyAlignment="1">
      <alignment horizontal="center" vertical="center"/>
    </xf>
    <xf numFmtId="0" fontId="3" fillId="9" borderId="20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center" vertical="center"/>
    </xf>
    <xf numFmtId="2" fontId="2" fillId="3" borderId="10" xfId="0" applyNumberFormat="1" applyFont="1" applyFill="1" applyBorder="1" applyAlignment="1" applyProtection="1">
      <alignment horizontal="center" vertical="center"/>
      <protection locked="0"/>
    </xf>
    <xf numFmtId="2" fontId="2" fillId="3" borderId="20" xfId="0" applyNumberFormat="1" applyFont="1" applyFill="1" applyBorder="1" applyAlignment="1" applyProtection="1">
      <alignment horizontal="center" vertical="center"/>
      <protection locked="0"/>
    </xf>
    <xf numFmtId="2" fontId="2" fillId="3" borderId="46" xfId="0" applyNumberFormat="1" applyFont="1" applyFill="1" applyBorder="1" applyAlignment="1" applyProtection="1">
      <alignment horizontal="center" vertical="center"/>
      <protection locked="0"/>
    </xf>
    <xf numFmtId="1" fontId="2" fillId="13" borderId="24" xfId="0" applyNumberFormat="1" applyFont="1" applyFill="1" applyBorder="1" applyAlignment="1" applyProtection="1">
      <alignment horizontal="center" vertical="center"/>
      <protection locked="0"/>
    </xf>
    <xf numFmtId="1" fontId="2" fillId="13" borderId="25" xfId="0" applyNumberFormat="1" applyFont="1" applyFill="1" applyBorder="1" applyAlignment="1" applyProtection="1">
      <alignment horizontal="center" vertical="center"/>
      <protection locked="0"/>
    </xf>
    <xf numFmtId="1" fontId="2" fillId="13" borderId="48" xfId="0" applyNumberFormat="1" applyFont="1" applyFill="1" applyBorder="1" applyAlignment="1" applyProtection="1">
      <alignment horizontal="center" vertical="center"/>
      <protection locked="0"/>
    </xf>
    <xf numFmtId="1" fontId="2" fillId="13" borderId="49" xfId="0" applyNumberFormat="1" applyFont="1" applyFill="1" applyBorder="1" applyAlignment="1" applyProtection="1">
      <alignment horizontal="center" vertical="center"/>
      <protection locked="0"/>
    </xf>
    <xf numFmtId="2" fontId="2" fillId="3" borderId="3" xfId="0" applyNumberFormat="1" applyFont="1" applyFill="1" applyBorder="1" applyAlignment="1" applyProtection="1">
      <alignment horizontal="center" vertical="center"/>
      <protection locked="0"/>
    </xf>
    <xf numFmtId="2" fontId="2" fillId="3" borderId="5" xfId="0" applyNumberFormat="1" applyFont="1" applyFill="1" applyBorder="1" applyAlignment="1" applyProtection="1">
      <alignment horizontal="center" vertical="center"/>
      <protection locked="0"/>
    </xf>
    <xf numFmtId="2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vertical="center"/>
    </xf>
    <xf numFmtId="0" fontId="7" fillId="9" borderId="19" xfId="0" applyFont="1" applyFill="1" applyBorder="1" applyAlignment="1">
      <alignment horizontal="center" vertical="center"/>
    </xf>
    <xf numFmtId="0" fontId="3" fillId="9" borderId="7" xfId="0" applyFont="1" applyFill="1" applyBorder="1" applyAlignment="1">
      <alignment horizontal="center" vertical="center"/>
    </xf>
    <xf numFmtId="164" fontId="29" fillId="14" borderId="41" xfId="1" applyFont="1" applyFill="1" applyBorder="1" applyAlignment="1">
      <alignment vertical="center" wrapText="1"/>
    </xf>
    <xf numFmtId="0" fontId="29" fillId="14" borderId="7" xfId="0" applyFont="1" applyFill="1" applyBorder="1" applyAlignment="1">
      <alignment vertical="center" wrapText="1"/>
    </xf>
    <xf numFmtId="0" fontId="29" fillId="14" borderId="11" xfId="0" applyFont="1" applyFill="1" applyBorder="1" applyAlignment="1">
      <alignment vertical="center" wrapText="1"/>
    </xf>
    <xf numFmtId="0" fontId="29" fillId="14" borderId="12" xfId="0" applyFont="1" applyFill="1" applyBorder="1" applyAlignment="1">
      <alignment vertical="center" wrapText="1"/>
    </xf>
    <xf numFmtId="0" fontId="29" fillId="14" borderId="46" xfId="0" applyFont="1" applyFill="1" applyBorder="1" applyAlignment="1">
      <alignment vertical="center" wrapText="1"/>
    </xf>
    <xf numFmtId="0" fontId="29" fillId="14" borderId="9" xfId="0" applyFont="1" applyFill="1" applyBorder="1" applyAlignment="1">
      <alignment vertical="center" wrapText="1"/>
    </xf>
    <xf numFmtId="164" fontId="29" fillId="14" borderId="7" xfId="1" applyFont="1" applyFill="1" applyBorder="1" applyAlignment="1">
      <alignment vertical="center" wrapText="1"/>
    </xf>
    <xf numFmtId="164" fontId="29" fillId="14" borderId="11" xfId="1" applyFont="1" applyFill="1" applyBorder="1" applyAlignment="1">
      <alignment vertical="center" wrapText="1"/>
    </xf>
    <xf numFmtId="164" fontId="29" fillId="14" borderId="12" xfId="1" applyFont="1" applyFill="1" applyBorder="1" applyAlignment="1">
      <alignment vertical="center" wrapText="1"/>
    </xf>
    <xf numFmtId="10" fontId="29" fillId="14" borderId="41" xfId="4" applyNumberFormat="1" applyFont="1" applyFill="1" applyBorder="1" applyAlignment="1">
      <alignment vertical="center" wrapText="1"/>
    </xf>
    <xf numFmtId="10" fontId="29" fillId="14" borderId="7" xfId="4" applyNumberFormat="1" applyFont="1" applyFill="1" applyBorder="1" applyAlignment="1">
      <alignment vertical="center" wrapText="1"/>
    </xf>
    <xf numFmtId="10" fontId="29" fillId="14" borderId="11" xfId="4" applyNumberFormat="1" applyFont="1" applyFill="1" applyBorder="1" applyAlignment="1">
      <alignment vertical="center" wrapText="1"/>
    </xf>
    <xf numFmtId="10" fontId="29" fillId="14" borderId="12" xfId="4" applyNumberFormat="1" applyFont="1" applyFill="1" applyBorder="1" applyAlignment="1">
      <alignment vertical="center" wrapText="1"/>
    </xf>
    <xf numFmtId="0" fontId="29" fillId="14" borderId="47" xfId="0" applyFont="1" applyFill="1" applyBorder="1" applyAlignment="1">
      <alignment vertical="center" wrapText="1"/>
    </xf>
    <xf numFmtId="164" fontId="29" fillId="14" borderId="15" xfId="1" applyFont="1" applyFill="1" applyBorder="1" applyAlignment="1">
      <alignment vertical="center" wrapText="1"/>
    </xf>
    <xf numFmtId="10" fontId="29" fillId="14" borderId="15" xfId="4" applyNumberFormat="1" applyFont="1" applyFill="1" applyBorder="1" applyAlignment="1">
      <alignment vertical="center" wrapText="1"/>
    </xf>
    <xf numFmtId="10" fontId="29" fillId="14" borderId="49" xfId="4" applyNumberFormat="1" applyFont="1" applyFill="1" applyBorder="1" applyAlignment="1">
      <alignment vertical="center" wrapText="1"/>
    </xf>
    <xf numFmtId="10" fontId="29" fillId="14" borderId="24" xfId="4" applyNumberFormat="1" applyFont="1" applyFill="1" applyBorder="1" applyAlignment="1">
      <alignment vertical="center" wrapText="1"/>
    </xf>
    <xf numFmtId="10" fontId="29" fillId="14" borderId="25" xfId="4" applyNumberFormat="1" applyFont="1" applyFill="1" applyBorder="1" applyAlignment="1">
      <alignment vertical="center" wrapText="1"/>
    </xf>
    <xf numFmtId="0" fontId="9" fillId="14" borderId="39" xfId="0" applyFont="1" applyFill="1" applyBorder="1" applyAlignment="1">
      <alignment horizontal="center" vertical="center" wrapText="1"/>
    </xf>
    <xf numFmtId="0" fontId="1" fillId="0" borderId="0" xfId="0" applyFont="1"/>
    <xf numFmtId="10" fontId="1" fillId="0" borderId="0" xfId="0" applyNumberFormat="1" applyFont="1"/>
    <xf numFmtId="0" fontId="2" fillId="0" borderId="27" xfId="0" applyFont="1" applyBorder="1" applyAlignment="1">
      <alignment vertical="center" wrapText="1"/>
    </xf>
    <xf numFmtId="0" fontId="2" fillId="3" borderId="11" xfId="0" applyFont="1" applyFill="1" applyBorder="1" applyAlignment="1">
      <alignment vertical="center"/>
    </xf>
    <xf numFmtId="0" fontId="2" fillId="16" borderId="7" xfId="0" applyNumberFormat="1" applyFont="1" applyFill="1" applyBorder="1" applyAlignment="1">
      <alignment vertical="center"/>
    </xf>
    <xf numFmtId="0" fontId="2" fillId="16" borderId="11" xfId="0" applyFont="1" applyFill="1" applyBorder="1" applyAlignment="1">
      <alignment vertical="center"/>
    </xf>
    <xf numFmtId="0" fontId="2" fillId="16" borderId="12" xfId="0" applyFont="1" applyFill="1" applyBorder="1" applyAlignment="1">
      <alignment vertical="center"/>
    </xf>
    <xf numFmtId="2" fontId="2" fillId="3" borderId="50" xfId="0" applyNumberFormat="1" applyFont="1" applyFill="1" applyBorder="1" applyAlignment="1" applyProtection="1">
      <alignment horizontal="center" vertical="center"/>
      <protection locked="0"/>
    </xf>
    <xf numFmtId="2" fontId="2" fillId="3" borderId="51" xfId="0" applyNumberFormat="1" applyFont="1" applyFill="1" applyBorder="1" applyAlignment="1" applyProtection="1">
      <alignment horizontal="center" vertical="center"/>
      <protection locked="0"/>
    </xf>
    <xf numFmtId="1" fontId="2" fillId="13" borderId="50" xfId="0" applyNumberFormat="1" applyFont="1" applyFill="1" applyBorder="1" applyAlignment="1" applyProtection="1">
      <alignment horizontal="center" vertical="center"/>
      <protection locked="0"/>
    </xf>
    <xf numFmtId="1" fontId="2" fillId="13" borderId="42" xfId="0" applyNumberFormat="1" applyFont="1" applyFill="1" applyBorder="1" applyAlignment="1" applyProtection="1">
      <alignment horizontal="center" vertical="center"/>
      <protection locked="0"/>
    </xf>
    <xf numFmtId="1" fontId="2" fillId="13" borderId="51" xfId="0" applyNumberFormat="1" applyFont="1" applyFill="1" applyBorder="1" applyAlignment="1" applyProtection="1">
      <alignment horizontal="center" vertical="center"/>
      <protection locked="0"/>
    </xf>
    <xf numFmtId="2" fontId="2" fillId="9" borderId="50" xfId="0" applyNumberFormat="1" applyFont="1" applyFill="1" applyBorder="1" applyAlignment="1" applyProtection="1">
      <alignment horizontal="center" vertical="center"/>
      <protection locked="0"/>
    </xf>
    <xf numFmtId="2" fontId="2" fillId="9" borderId="42" xfId="0" applyNumberFormat="1" applyFont="1" applyFill="1" applyBorder="1" applyAlignment="1" applyProtection="1">
      <alignment horizontal="center" vertical="center"/>
      <protection locked="0"/>
    </xf>
    <xf numFmtId="2" fontId="2" fillId="9" borderId="51" xfId="0" applyNumberFormat="1" applyFont="1" applyFill="1" applyBorder="1" applyAlignment="1" applyProtection="1">
      <alignment horizontal="center" vertical="center"/>
      <protection locked="0"/>
    </xf>
    <xf numFmtId="2" fontId="2" fillId="9" borderId="41" xfId="0" applyNumberFormat="1" applyFont="1" applyFill="1" applyBorder="1" applyAlignment="1" applyProtection="1">
      <alignment horizontal="center" vertical="center"/>
      <protection locked="0"/>
    </xf>
    <xf numFmtId="2" fontId="2" fillId="13" borderId="41" xfId="0" applyNumberFormat="1" applyFont="1" applyFill="1" applyBorder="1" applyAlignment="1" applyProtection="1">
      <alignment horizontal="center" vertical="center"/>
      <protection locked="0"/>
    </xf>
    <xf numFmtId="0" fontId="29" fillId="14" borderId="41" xfId="0" applyFont="1" applyFill="1" applyBorder="1" applyAlignment="1">
      <alignment horizontal="center" vertical="center" wrapText="1"/>
    </xf>
    <xf numFmtId="0" fontId="29" fillId="14" borderId="46" xfId="0" applyFont="1" applyFill="1" applyBorder="1" applyAlignment="1">
      <alignment horizontal="center" vertical="center" wrapText="1"/>
    </xf>
    <xf numFmtId="0" fontId="29" fillId="14" borderId="9" xfId="0" applyFont="1" applyFill="1" applyBorder="1" applyAlignment="1">
      <alignment horizontal="center" vertical="center" wrapText="1"/>
    </xf>
    <xf numFmtId="0" fontId="29" fillId="14" borderId="47" xfId="0" applyFont="1" applyFill="1" applyBorder="1" applyAlignment="1">
      <alignment horizontal="center" vertical="center" wrapText="1"/>
    </xf>
    <xf numFmtId="0" fontId="29" fillId="14" borderId="7" xfId="0" applyFont="1" applyFill="1" applyBorder="1" applyAlignment="1">
      <alignment horizontal="center" vertical="center" wrapText="1"/>
    </xf>
    <xf numFmtId="0" fontId="29" fillId="14" borderId="11" xfId="0" applyFont="1" applyFill="1" applyBorder="1" applyAlignment="1">
      <alignment horizontal="center" vertical="center" wrapText="1"/>
    </xf>
    <xf numFmtId="0" fontId="29" fillId="14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3" fillId="9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43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2" xfId="0" applyNumberFormat="1" applyFont="1" applyFill="1" applyBorder="1" applyAlignment="1" applyProtection="1">
      <alignment horizontal="center" vertical="center" wrapText="1"/>
      <protection locked="0"/>
    </xf>
    <xf numFmtId="14" fontId="2" fillId="3" borderId="2" xfId="0" applyNumberFormat="1" applyFont="1" applyFill="1" applyBorder="1" applyAlignment="1" applyProtection="1">
      <alignment horizontal="center" vertical="center"/>
      <protection locked="0"/>
    </xf>
    <xf numFmtId="14" fontId="2" fillId="3" borderId="6" xfId="0" applyNumberFormat="1" applyFont="1" applyFill="1" applyBorder="1" applyAlignment="1" applyProtection="1">
      <alignment horizontal="center" vertical="center"/>
      <protection locked="0"/>
    </xf>
    <xf numFmtId="2" fontId="2" fillId="3" borderId="56" xfId="0" applyNumberFormat="1" applyFont="1" applyFill="1" applyBorder="1" applyAlignment="1" applyProtection="1">
      <alignment horizontal="center" vertical="center"/>
      <protection locked="0"/>
    </xf>
    <xf numFmtId="2" fontId="2" fillId="3" borderId="57" xfId="0" applyNumberFormat="1" applyFont="1" applyFill="1" applyBorder="1" applyAlignment="1" applyProtection="1">
      <alignment horizontal="center" vertical="center"/>
      <protection locked="0"/>
    </xf>
    <xf numFmtId="2" fontId="3" fillId="13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13" borderId="52" xfId="0" applyNumberFormat="1" applyFont="1" applyFill="1" applyBorder="1" applyAlignment="1" applyProtection="1">
      <alignment horizontal="center" vertical="center" wrapText="1"/>
      <protection locked="0"/>
    </xf>
    <xf numFmtId="2" fontId="3" fillId="13" borderId="55" xfId="0" applyNumberFormat="1" applyFont="1" applyFill="1" applyBorder="1" applyAlignment="1" applyProtection="1">
      <alignment horizontal="center" vertical="center" wrapText="1"/>
      <protection locked="0"/>
    </xf>
    <xf numFmtId="1" fontId="2" fillId="3" borderId="7" xfId="0" applyNumberFormat="1" applyFont="1" applyFill="1" applyBorder="1" applyAlignment="1" applyProtection="1">
      <alignment horizontal="center" vertical="center"/>
      <protection locked="0"/>
    </xf>
    <xf numFmtId="1" fontId="2" fillId="3" borderId="11" xfId="0" applyNumberFormat="1" applyFont="1" applyFill="1" applyBorder="1" applyAlignment="1" applyProtection="1">
      <alignment horizontal="center" vertical="center"/>
      <protection locked="0"/>
    </xf>
    <xf numFmtId="0" fontId="2" fillId="0" borderId="42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4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1" fontId="2" fillId="4" borderId="11" xfId="0" applyNumberFormat="1" applyFont="1" applyFill="1" applyBorder="1" applyAlignment="1" applyProtection="1">
      <alignment horizontal="center" vertical="center"/>
    </xf>
    <xf numFmtId="1" fontId="2" fillId="4" borderId="12" xfId="0" applyNumberFormat="1" applyFont="1" applyFill="1" applyBorder="1" applyAlignment="1" applyProtection="1">
      <alignment horizontal="center" vertical="center"/>
    </xf>
    <xf numFmtId="0" fontId="4" fillId="13" borderId="26" xfId="0" applyFont="1" applyFill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166" fontId="8" fillId="0" borderId="53" xfId="4" applyNumberFormat="1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166" fontId="8" fillId="0" borderId="54" xfId="4" applyNumberFormat="1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0" fontId="8" fillId="0" borderId="61" xfId="0" applyFont="1" applyBorder="1" applyAlignment="1" applyProtection="1">
      <alignment horizontal="center" vertical="center"/>
    </xf>
    <xf numFmtId="166" fontId="8" fillId="0" borderId="62" xfId="4" applyNumberFormat="1" applyFont="1" applyBorder="1" applyAlignment="1" applyProtection="1">
      <alignment horizontal="center" vertical="center"/>
    </xf>
    <xf numFmtId="0" fontId="8" fillId="0" borderId="21" xfId="0" applyFont="1" applyBorder="1" applyAlignment="1" applyProtection="1">
      <alignment horizontal="center" vertical="center"/>
    </xf>
    <xf numFmtId="0" fontId="8" fillId="0" borderId="23" xfId="0" applyFont="1" applyBorder="1" applyAlignment="1" applyProtection="1">
      <alignment vertical="center"/>
    </xf>
    <xf numFmtId="166" fontId="8" fillId="0" borderId="26" xfId="4" applyNumberFormat="1" applyFont="1" applyBorder="1" applyAlignment="1" applyProtection="1">
      <alignment horizontal="center" vertical="center"/>
    </xf>
    <xf numFmtId="1" fontId="2" fillId="13" borderId="11" xfId="0" applyNumberFormat="1" applyFont="1" applyFill="1" applyBorder="1" applyAlignment="1" applyProtection="1">
      <alignment horizontal="center" vertical="center"/>
    </xf>
    <xf numFmtId="0" fontId="8" fillId="0" borderId="27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166" fontId="8" fillId="0" borderId="63" xfId="4" applyNumberFormat="1" applyFont="1" applyBorder="1" applyAlignment="1" applyProtection="1">
      <alignment horizontal="center" vertical="center"/>
    </xf>
    <xf numFmtId="0" fontId="33" fillId="17" borderId="41" xfId="0" applyFont="1" applyFill="1" applyBorder="1" applyAlignment="1">
      <alignment horizontal="center" vertical="center" textRotation="90"/>
    </xf>
    <xf numFmtId="0" fontId="33" fillId="17" borderId="17" xfId="0" applyFont="1" applyFill="1" applyBorder="1" applyAlignment="1">
      <alignment horizontal="center" vertical="center" textRotation="90"/>
    </xf>
    <xf numFmtId="0" fontId="33" fillId="17" borderId="14" xfId="0" applyFont="1" applyFill="1" applyBorder="1" applyAlignment="1">
      <alignment horizontal="center" vertical="center" textRotation="90"/>
    </xf>
    <xf numFmtId="0" fontId="3" fillId="9" borderId="44" xfId="0" applyFont="1" applyFill="1" applyBorder="1" applyAlignment="1">
      <alignment horizontal="center" vertical="center"/>
    </xf>
    <xf numFmtId="0" fontId="3" fillId="9" borderId="38" xfId="0" applyFont="1" applyFill="1" applyBorder="1" applyAlignment="1">
      <alignment horizontal="center" vertical="center"/>
    </xf>
    <xf numFmtId="0" fontId="27" fillId="0" borderId="43" xfId="0" applyFont="1" applyBorder="1" applyAlignment="1">
      <alignment horizontal="left" vertical="center"/>
    </xf>
    <xf numFmtId="0" fontId="27" fillId="0" borderId="44" xfId="0" applyFont="1" applyBorder="1" applyAlignment="1">
      <alignment horizontal="left" vertical="center"/>
    </xf>
    <xf numFmtId="0" fontId="27" fillId="0" borderId="40" xfId="0" applyFont="1" applyBorder="1" applyAlignment="1">
      <alignment horizontal="left" vertical="center"/>
    </xf>
    <xf numFmtId="0" fontId="27" fillId="0" borderId="37" xfId="0" applyFont="1" applyBorder="1" applyAlignment="1">
      <alignment horizontal="left" vertical="center"/>
    </xf>
    <xf numFmtId="0" fontId="27" fillId="0" borderId="45" xfId="0" applyFont="1" applyBorder="1" applyAlignment="1">
      <alignment horizontal="left" vertical="center"/>
    </xf>
    <xf numFmtId="0" fontId="27" fillId="0" borderId="38" xfId="0" applyFont="1" applyBorder="1" applyAlignment="1">
      <alignment horizontal="left" vertical="center"/>
    </xf>
    <xf numFmtId="1" fontId="2" fillId="2" borderId="21" xfId="0" applyNumberFormat="1" applyFont="1" applyFill="1" applyBorder="1" applyAlignment="1" applyProtection="1">
      <alignment horizontal="center" vertical="center"/>
    </xf>
    <xf numFmtId="1" fontId="2" fillId="2" borderId="22" xfId="0" applyNumberFormat="1" applyFont="1" applyFill="1" applyBorder="1" applyAlignment="1" applyProtection="1">
      <alignment horizontal="center" vertical="center"/>
    </xf>
    <xf numFmtId="1" fontId="2" fillId="2" borderId="23" xfId="0" applyNumberFormat="1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22" xfId="0" applyFont="1" applyFill="1" applyBorder="1" applyAlignment="1">
      <alignment horizontal="center" vertical="center"/>
    </xf>
    <xf numFmtId="0" fontId="7" fillId="2" borderId="23" xfId="0" applyFont="1" applyFill="1" applyBorder="1" applyAlignment="1">
      <alignment horizontal="center" vertical="center"/>
    </xf>
    <xf numFmtId="0" fontId="8" fillId="9" borderId="58" xfId="0" applyFont="1" applyFill="1" applyBorder="1" applyAlignment="1" applyProtection="1">
      <alignment horizontal="center" vertical="center"/>
    </xf>
    <xf numFmtId="0" fontId="8" fillId="9" borderId="59" xfId="0" applyFont="1" applyFill="1" applyBorder="1" applyAlignment="1" applyProtection="1">
      <alignment horizontal="center" vertical="center"/>
    </xf>
    <xf numFmtId="0" fontId="8" fillId="9" borderId="60" xfId="0" applyFont="1" applyFill="1" applyBorder="1" applyAlignment="1" applyProtection="1">
      <alignment horizontal="center" vertical="center"/>
    </xf>
    <xf numFmtId="1" fontId="24" fillId="17" borderId="17" xfId="0" applyNumberFormat="1" applyFont="1" applyFill="1" applyBorder="1" applyAlignment="1" applyProtection="1">
      <alignment horizontal="center" vertical="center"/>
      <protection locked="0"/>
    </xf>
    <xf numFmtId="1" fontId="24" fillId="17" borderId="14" xfId="0" applyNumberFormat="1" applyFont="1" applyFill="1" applyBorder="1" applyAlignment="1" applyProtection="1">
      <alignment horizontal="center" vertical="center"/>
      <protection locked="0"/>
    </xf>
    <xf numFmtId="1" fontId="24" fillId="3" borderId="41" xfId="0" applyNumberFormat="1" applyFont="1" applyFill="1" applyBorder="1" applyAlignment="1" applyProtection="1">
      <alignment horizontal="center" vertical="center"/>
    </xf>
    <xf numFmtId="1" fontId="24" fillId="3" borderId="17" xfId="0" applyNumberFormat="1" applyFont="1" applyFill="1" applyBorder="1" applyAlignment="1" applyProtection="1">
      <alignment horizontal="center" vertical="center"/>
    </xf>
    <xf numFmtId="1" fontId="24" fillId="3" borderId="14" xfId="0" applyNumberFormat="1" applyFont="1" applyFill="1" applyBorder="1" applyAlignment="1" applyProtection="1">
      <alignment horizontal="center" vertical="center"/>
    </xf>
    <xf numFmtId="166" fontId="24" fillId="3" borderId="41" xfId="4" applyNumberFormat="1" applyFont="1" applyFill="1" applyBorder="1" applyAlignment="1" applyProtection="1">
      <alignment horizontal="center" vertical="center"/>
    </xf>
    <xf numFmtId="166" fontId="24" fillId="3" borderId="17" xfId="4" applyNumberFormat="1" applyFont="1" applyFill="1" applyBorder="1" applyAlignment="1" applyProtection="1">
      <alignment horizontal="center" vertical="center"/>
    </xf>
    <xf numFmtId="166" fontId="24" fillId="3" borderId="14" xfId="4" applyNumberFormat="1" applyFont="1" applyFill="1" applyBorder="1" applyAlignment="1" applyProtection="1">
      <alignment horizontal="center" vertical="center"/>
    </xf>
    <xf numFmtId="164" fontId="8" fillId="0" borderId="0" xfId="1" applyFont="1" applyBorder="1" applyAlignment="1">
      <alignment horizontal="center" vertical="center"/>
    </xf>
    <xf numFmtId="43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9" borderId="21" xfId="0" applyFont="1" applyFill="1" applyBorder="1" applyAlignment="1">
      <alignment horizontal="center" vertical="center"/>
    </xf>
    <xf numFmtId="0" fontId="3" fillId="9" borderId="23" xfId="0" applyFont="1" applyFill="1" applyBorder="1" applyAlignment="1">
      <alignment horizontal="center" vertical="center"/>
    </xf>
    <xf numFmtId="0" fontId="4" fillId="9" borderId="17" xfId="0" applyFont="1" applyFill="1" applyBorder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/>
    </xf>
    <xf numFmtId="0" fontId="26" fillId="2" borderId="22" xfId="0" applyFont="1" applyFill="1" applyBorder="1" applyAlignment="1">
      <alignment horizontal="center" vertical="center"/>
    </xf>
    <xf numFmtId="0" fontId="26" fillId="2" borderId="23" xfId="0" applyFont="1" applyFill="1" applyBorder="1" applyAlignment="1">
      <alignment horizontal="center" vertical="center"/>
    </xf>
    <xf numFmtId="2" fontId="3" fillId="9" borderId="4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14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1" xfId="0" applyNumberFormat="1" applyFont="1" applyFill="1" applyBorder="1" applyAlignment="1" applyProtection="1">
      <alignment horizontal="center" vertical="center" wrapText="1"/>
      <protection locked="0"/>
    </xf>
    <xf numFmtId="2" fontId="3" fillId="9" borderId="23" xfId="0" applyNumberFormat="1" applyFont="1" applyFill="1" applyBorder="1" applyAlignment="1" applyProtection="1">
      <alignment horizontal="center" vertical="center" wrapText="1"/>
      <protection locked="0"/>
    </xf>
    <xf numFmtId="169" fontId="18" fillId="9" borderId="41" xfId="0" applyNumberFormat="1" applyFont="1" applyFill="1" applyBorder="1" applyAlignment="1">
      <alignment horizontal="center" vertical="center" wrapText="1"/>
    </xf>
    <xf numFmtId="169" fontId="18" fillId="9" borderId="17" xfId="0" applyNumberFormat="1" applyFont="1" applyFill="1" applyBorder="1" applyAlignment="1">
      <alignment horizontal="center" vertical="center" wrapText="1"/>
    </xf>
    <xf numFmtId="169" fontId="18" fillId="9" borderId="14" xfId="0" applyNumberFormat="1" applyFont="1" applyFill="1" applyBorder="1" applyAlignment="1">
      <alignment horizontal="center" vertical="center" wrapText="1"/>
    </xf>
    <xf numFmtId="0" fontId="4" fillId="9" borderId="41" xfId="0" applyFont="1" applyFill="1" applyBorder="1" applyAlignment="1">
      <alignment horizontal="center" vertical="center" wrapText="1"/>
    </xf>
    <xf numFmtId="0" fontId="23" fillId="9" borderId="41" xfId="0" applyFont="1" applyFill="1" applyBorder="1" applyAlignment="1">
      <alignment horizontal="center" vertical="center" textRotation="90"/>
    </xf>
    <xf numFmtId="0" fontId="23" fillId="9" borderId="17" xfId="0" applyFont="1" applyFill="1" applyBorder="1" applyAlignment="1">
      <alignment horizontal="center" vertical="center" textRotation="90"/>
    </xf>
    <xf numFmtId="0" fontId="23" fillId="9" borderId="13" xfId="0" applyFont="1" applyFill="1" applyBorder="1" applyAlignment="1">
      <alignment horizontal="center" vertical="center" textRotation="90"/>
    </xf>
    <xf numFmtId="0" fontId="4" fillId="11" borderId="41" xfId="0" applyFont="1" applyFill="1" applyBorder="1" applyAlignment="1">
      <alignment horizontal="center" vertical="center" wrapText="1"/>
    </xf>
    <xf numFmtId="0" fontId="4" fillId="11" borderId="17" xfId="0" applyFont="1" applyFill="1" applyBorder="1" applyAlignment="1">
      <alignment horizontal="center" vertical="center" wrapText="1"/>
    </xf>
    <xf numFmtId="0" fontId="4" fillId="11" borderId="14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textRotation="90" wrapText="1"/>
    </xf>
    <xf numFmtId="0" fontId="22" fillId="0" borderId="44" xfId="0" applyFont="1" applyBorder="1" applyAlignment="1">
      <alignment horizontal="center" vertical="center" textRotation="90" wrapText="1"/>
    </xf>
    <xf numFmtId="0" fontId="22" fillId="0" borderId="40" xfId="0" applyFont="1" applyBorder="1" applyAlignment="1">
      <alignment horizontal="center" vertical="center" textRotation="90" wrapText="1"/>
    </xf>
    <xf numFmtId="0" fontId="22" fillId="0" borderId="37" xfId="0" applyFont="1" applyBorder="1" applyAlignment="1">
      <alignment horizontal="center" vertical="center" textRotation="90" wrapText="1"/>
    </xf>
    <xf numFmtId="0" fontId="22" fillId="0" borderId="45" xfId="0" applyFont="1" applyBorder="1" applyAlignment="1">
      <alignment horizontal="center" vertical="center" textRotation="90" wrapText="1"/>
    </xf>
    <xf numFmtId="0" fontId="22" fillId="0" borderId="38" xfId="0" applyFont="1" applyBorder="1" applyAlignment="1">
      <alignment horizontal="center" vertical="center" textRotation="90" wrapText="1"/>
    </xf>
    <xf numFmtId="0" fontId="4" fillId="16" borderId="43" xfId="0" applyFont="1" applyFill="1" applyBorder="1" applyAlignment="1">
      <alignment horizontal="center" vertical="center" wrapText="1"/>
    </xf>
    <xf numFmtId="0" fontId="4" fillId="16" borderId="40" xfId="0" applyFont="1" applyFill="1" applyBorder="1" applyAlignment="1">
      <alignment horizontal="center" vertical="center" wrapText="1"/>
    </xf>
    <xf numFmtId="0" fontId="4" fillId="16" borderId="45" xfId="0" applyFont="1" applyFill="1" applyBorder="1" applyAlignment="1">
      <alignment horizontal="center" vertical="center" wrapText="1"/>
    </xf>
    <xf numFmtId="169" fontId="18" fillId="9" borderId="44" xfId="0" applyNumberFormat="1" applyFont="1" applyFill="1" applyBorder="1" applyAlignment="1">
      <alignment horizontal="center" vertical="center" wrapText="1"/>
    </xf>
    <xf numFmtId="169" fontId="18" fillId="9" borderId="37" xfId="0" applyNumberFormat="1" applyFont="1" applyFill="1" applyBorder="1" applyAlignment="1">
      <alignment horizontal="center" vertical="center" wrapText="1"/>
    </xf>
    <xf numFmtId="169" fontId="18" fillId="9" borderId="38" xfId="0" applyNumberFormat="1" applyFont="1" applyFill="1" applyBorder="1" applyAlignment="1">
      <alignment horizontal="center" vertical="center" wrapText="1"/>
    </xf>
    <xf numFmtId="0" fontId="24" fillId="0" borderId="41" xfId="0" applyFont="1" applyBorder="1" applyAlignment="1">
      <alignment horizontal="center" vertical="center" textRotation="90"/>
    </xf>
    <xf numFmtId="0" fontId="24" fillId="0" borderId="17" xfId="0" applyFont="1" applyBorder="1" applyAlignment="1">
      <alignment horizontal="center" vertical="center" textRotation="90"/>
    </xf>
    <xf numFmtId="0" fontId="24" fillId="0" borderId="14" xfId="0" applyFont="1" applyBorder="1" applyAlignment="1">
      <alignment horizontal="center" vertical="center" textRotation="90"/>
    </xf>
    <xf numFmtId="0" fontId="4" fillId="12" borderId="41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14" xfId="0" applyFont="1" applyFill="1" applyBorder="1" applyAlignment="1">
      <alignment horizontal="center" vertical="center" wrapText="1"/>
    </xf>
    <xf numFmtId="0" fontId="4" fillId="7" borderId="41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textRotation="90"/>
    </xf>
    <xf numFmtId="0" fontId="22" fillId="0" borderId="17" xfId="0" applyFont="1" applyBorder="1" applyAlignment="1">
      <alignment horizontal="center" vertical="center" textRotation="90"/>
    </xf>
    <xf numFmtId="0" fontId="22" fillId="0" borderId="14" xfId="0" applyFont="1" applyBorder="1" applyAlignment="1">
      <alignment horizontal="center" vertical="center" textRotation="90"/>
    </xf>
    <xf numFmtId="0" fontId="24" fillId="0" borderId="41" xfId="0" applyFont="1" applyBorder="1" applyAlignment="1">
      <alignment horizontal="center" vertical="center" textRotation="90" wrapText="1"/>
    </xf>
    <xf numFmtId="0" fontId="24" fillId="0" borderId="17" xfId="0" applyFont="1" applyBorder="1" applyAlignment="1">
      <alignment horizontal="center" vertical="center" textRotation="90" wrapText="1"/>
    </xf>
    <xf numFmtId="0" fontId="24" fillId="0" borderId="14" xfId="0" applyFont="1" applyBorder="1" applyAlignment="1">
      <alignment horizontal="center" vertical="center" textRotation="90" wrapText="1"/>
    </xf>
    <xf numFmtId="0" fontId="24" fillId="0" borderId="43" xfId="0" applyFont="1" applyBorder="1" applyAlignment="1">
      <alignment horizontal="center" vertical="center" textRotation="90" wrapText="1"/>
    </xf>
    <xf numFmtId="0" fontId="24" fillId="0" borderId="44" xfId="0" applyFont="1" applyBorder="1" applyAlignment="1">
      <alignment horizontal="center" vertical="center" textRotation="90" wrapText="1"/>
    </xf>
    <xf numFmtId="0" fontId="24" fillId="0" borderId="40" xfId="0" applyFont="1" applyBorder="1" applyAlignment="1">
      <alignment horizontal="center" vertical="center" textRotation="90" wrapText="1"/>
    </xf>
    <xf numFmtId="0" fontId="24" fillId="0" borderId="37" xfId="0" applyFont="1" applyBorder="1" applyAlignment="1">
      <alignment horizontal="center" vertical="center" textRotation="90" wrapText="1"/>
    </xf>
    <xf numFmtId="0" fontId="24" fillId="0" borderId="45" xfId="0" applyFont="1" applyBorder="1" applyAlignment="1">
      <alignment horizontal="center" vertical="center" textRotation="90" wrapText="1"/>
    </xf>
    <xf numFmtId="0" fontId="24" fillId="0" borderId="38" xfId="0" applyFont="1" applyBorder="1" applyAlignment="1">
      <alignment horizontal="center" vertical="center" textRotation="90" wrapText="1"/>
    </xf>
    <xf numFmtId="0" fontId="22" fillId="0" borderId="21" xfId="0" applyFont="1" applyBorder="1" applyAlignment="1">
      <alignment horizontal="center" vertical="center" textRotation="90"/>
    </xf>
    <xf numFmtId="0" fontId="22" fillId="0" borderId="22" xfId="0" applyFont="1" applyBorder="1" applyAlignment="1">
      <alignment horizontal="center" vertical="center" textRotation="90"/>
    </xf>
    <xf numFmtId="0" fontId="4" fillId="12" borderId="8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horizontal="center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4" fillId="12" borderId="43" xfId="0" applyFont="1" applyFill="1" applyBorder="1" applyAlignment="1">
      <alignment horizontal="center" vertical="center" wrapText="1"/>
    </xf>
    <xf numFmtId="0" fontId="4" fillId="12" borderId="40" xfId="0" applyFont="1" applyFill="1" applyBorder="1" applyAlignment="1">
      <alignment horizontal="center" vertical="center" wrapText="1"/>
    </xf>
    <xf numFmtId="0" fontId="4" fillId="12" borderId="45" xfId="0" applyFont="1" applyFill="1" applyBorder="1" applyAlignment="1">
      <alignment horizontal="center" vertical="center" wrapText="1"/>
    </xf>
    <xf numFmtId="0" fontId="4" fillId="10" borderId="41" xfId="0" applyFont="1" applyFill="1" applyBorder="1" applyAlignment="1">
      <alignment horizontal="center" vertical="center" wrapText="1"/>
    </xf>
    <xf numFmtId="0" fontId="4" fillId="10" borderId="17" xfId="0" applyFont="1" applyFill="1" applyBorder="1" applyAlignment="1">
      <alignment horizontal="center" vertical="center" wrapText="1"/>
    </xf>
    <xf numFmtId="0" fontId="4" fillId="10" borderId="14" xfId="0" applyFont="1" applyFill="1" applyBorder="1" applyAlignment="1">
      <alignment horizontal="center" vertical="center" wrapText="1"/>
    </xf>
    <xf numFmtId="1" fontId="2" fillId="2" borderId="18" xfId="0" applyNumberFormat="1" applyFont="1" applyFill="1" applyBorder="1" applyAlignment="1" applyProtection="1">
      <alignment horizontal="center" vertical="center"/>
    </xf>
    <xf numFmtId="2" fontId="3" fillId="9" borderId="17" xfId="0" applyNumberFormat="1" applyFont="1" applyFill="1" applyBorder="1" applyAlignment="1" applyProtection="1">
      <alignment horizontal="center" vertical="center" wrapText="1"/>
      <protection locked="0"/>
    </xf>
    <xf numFmtId="0" fontId="5" fillId="9" borderId="41" xfId="0" applyFont="1" applyFill="1" applyBorder="1" applyAlignment="1">
      <alignment horizontal="center" vertical="center" wrapText="1"/>
    </xf>
    <xf numFmtId="0" fontId="5" fillId="9" borderId="17" xfId="0" applyFont="1" applyFill="1" applyBorder="1" applyAlignment="1">
      <alignment horizontal="center" vertical="center" wrapText="1"/>
    </xf>
    <xf numFmtId="0" fontId="5" fillId="9" borderId="14" xfId="0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/>
    </xf>
    <xf numFmtId="0" fontId="25" fillId="2" borderId="22" xfId="0" applyFont="1" applyFill="1" applyBorder="1" applyAlignment="1">
      <alignment horizontal="center" vertical="center"/>
    </xf>
    <xf numFmtId="0" fontId="25" fillId="2" borderId="2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9" borderId="41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3" fillId="9" borderId="14" xfId="0" applyFont="1" applyFill="1" applyBorder="1" applyAlignment="1">
      <alignment horizontal="center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vertical="center"/>
    </xf>
    <xf numFmtId="0" fontId="7" fillId="9" borderId="23" xfId="0" applyFont="1" applyFill="1" applyBorder="1" applyAlignment="1">
      <alignment horizontal="center" vertical="center"/>
    </xf>
    <xf numFmtId="165" fontId="2" fillId="2" borderId="21" xfId="0" applyNumberFormat="1" applyFont="1" applyFill="1" applyBorder="1" applyAlignment="1" applyProtection="1">
      <alignment horizontal="center" vertical="center"/>
    </xf>
    <xf numFmtId="165" fontId="2" fillId="2" borderId="22" xfId="0" applyNumberFormat="1" applyFont="1" applyFill="1" applyBorder="1" applyAlignment="1" applyProtection="1">
      <alignment horizontal="center" vertical="center"/>
    </xf>
    <xf numFmtId="165" fontId="2" fillId="2" borderId="23" xfId="0" applyNumberFormat="1" applyFont="1" applyFill="1" applyBorder="1" applyAlignment="1" applyProtection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22" xfId="0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horizontal="center" vertical="center"/>
    </xf>
    <xf numFmtId="0" fontId="3" fillId="9" borderId="40" xfId="0" applyFont="1" applyFill="1" applyBorder="1" applyAlignment="1">
      <alignment horizontal="center" vertical="center"/>
    </xf>
    <xf numFmtId="0" fontId="3" fillId="9" borderId="37" xfId="0" applyFont="1" applyFill="1" applyBorder="1" applyAlignment="1">
      <alignment horizontal="center" vertical="center"/>
    </xf>
    <xf numFmtId="0" fontId="8" fillId="9" borderId="41" xfId="0" applyFont="1" applyFill="1" applyBorder="1" applyAlignment="1">
      <alignment horizontal="center" vertical="center" wrapText="1"/>
    </xf>
    <xf numFmtId="0" fontId="21" fillId="2" borderId="21" xfId="0" applyFont="1" applyFill="1" applyBorder="1" applyAlignment="1">
      <alignment horizontal="center" vertical="center"/>
    </xf>
    <xf numFmtId="0" fontId="21" fillId="2" borderId="22" xfId="0" applyFont="1" applyFill="1" applyBorder="1" applyAlignment="1">
      <alignment horizontal="center" vertical="center"/>
    </xf>
    <xf numFmtId="0" fontId="21" fillId="2" borderId="23" xfId="0" applyFont="1" applyFill="1" applyBorder="1" applyAlignment="1">
      <alignment horizontal="center" vertical="center"/>
    </xf>
    <xf numFmtId="0" fontId="32" fillId="2" borderId="21" xfId="0" applyFont="1" applyFill="1" applyBorder="1" applyAlignment="1">
      <alignment horizontal="center" vertical="center"/>
    </xf>
    <xf numFmtId="0" fontId="32" fillId="2" borderId="22" xfId="0" applyFont="1" applyFill="1" applyBorder="1" applyAlignment="1">
      <alignment horizontal="center" vertical="center"/>
    </xf>
    <xf numFmtId="0" fontId="32" fillId="2" borderId="23" xfId="0" applyFont="1" applyFill="1" applyBorder="1" applyAlignment="1">
      <alignment horizontal="center" vertical="center"/>
    </xf>
    <xf numFmtId="0" fontId="28" fillId="14" borderId="43" xfId="0" applyFont="1" applyFill="1" applyBorder="1" applyAlignment="1">
      <alignment horizontal="center" vertical="center" wrapText="1"/>
    </xf>
    <xf numFmtId="0" fontId="28" fillId="14" borderId="40" xfId="0" applyFont="1" applyFill="1" applyBorder="1" applyAlignment="1">
      <alignment horizontal="center" vertical="center" wrapText="1"/>
    </xf>
    <xf numFmtId="0" fontId="28" fillId="14" borderId="45" xfId="0" applyFont="1" applyFill="1" applyBorder="1" applyAlignment="1">
      <alignment horizontal="center" vertical="center" wrapText="1"/>
    </xf>
    <xf numFmtId="0" fontId="28" fillId="14" borderId="21" xfId="0" applyFont="1" applyFill="1" applyBorder="1" applyAlignment="1">
      <alignment horizontal="center" vertical="center"/>
    </xf>
    <xf numFmtId="0" fontId="28" fillId="14" borderId="22" xfId="0" applyFont="1" applyFill="1" applyBorder="1" applyAlignment="1">
      <alignment horizontal="center" vertical="center"/>
    </xf>
    <xf numFmtId="0" fontId="28" fillId="14" borderId="44" xfId="0" applyFont="1" applyFill="1" applyBorder="1" applyAlignment="1">
      <alignment horizontal="center" vertical="center"/>
    </xf>
    <xf numFmtId="0" fontId="21" fillId="14" borderId="41" xfId="0" applyFont="1" applyFill="1" applyBorder="1" applyAlignment="1">
      <alignment horizontal="center" vertical="center" textRotation="90" wrapText="1"/>
    </xf>
    <xf numFmtId="0" fontId="21" fillId="14" borderId="17" xfId="0" applyFont="1" applyFill="1" applyBorder="1" applyAlignment="1">
      <alignment horizontal="center" vertical="center" textRotation="90" wrapText="1"/>
    </xf>
    <xf numFmtId="0" fontId="21" fillId="14" borderId="14" xfId="0" applyFont="1" applyFill="1" applyBorder="1" applyAlignment="1">
      <alignment horizontal="center" vertical="center" textRotation="90" wrapText="1"/>
    </xf>
    <xf numFmtId="0" fontId="21" fillId="14" borderId="21" xfId="0" applyFont="1" applyFill="1" applyBorder="1" applyAlignment="1">
      <alignment horizontal="center" vertical="center"/>
    </xf>
    <xf numFmtId="0" fontId="21" fillId="14" borderId="22" xfId="0" applyFont="1" applyFill="1" applyBorder="1" applyAlignment="1">
      <alignment horizontal="center" vertical="center"/>
    </xf>
    <xf numFmtId="0" fontId="21" fillId="14" borderId="23" xfId="0" applyFont="1" applyFill="1" applyBorder="1" applyAlignment="1">
      <alignment horizontal="center" vertical="center"/>
    </xf>
    <xf numFmtId="168" fontId="7" fillId="14" borderId="21" xfId="1" applyNumberFormat="1" applyFont="1" applyFill="1" applyBorder="1" applyAlignment="1">
      <alignment horizontal="center" vertical="center"/>
    </xf>
    <xf numFmtId="168" fontId="7" fillId="14" borderId="23" xfId="1" applyNumberFormat="1" applyFont="1" applyFill="1" applyBorder="1" applyAlignment="1">
      <alignment horizontal="center" vertical="center"/>
    </xf>
    <xf numFmtId="10" fontId="7" fillId="14" borderId="21" xfId="4" applyNumberFormat="1" applyFont="1" applyFill="1" applyBorder="1" applyAlignment="1">
      <alignment horizontal="center" vertical="center"/>
    </xf>
    <xf numFmtId="10" fontId="7" fillId="14" borderId="23" xfId="4" applyNumberFormat="1" applyFont="1" applyFill="1" applyBorder="1" applyAlignment="1">
      <alignment horizontal="center" vertical="center"/>
    </xf>
    <xf numFmtId="0" fontId="28" fillId="14" borderId="41" xfId="0" applyFont="1" applyFill="1" applyBorder="1" applyAlignment="1">
      <alignment horizontal="center" vertical="center" textRotation="90" wrapText="1"/>
    </xf>
    <xf numFmtId="0" fontId="28" fillId="14" borderId="17" xfId="0" applyFont="1" applyFill="1" applyBorder="1" applyAlignment="1">
      <alignment horizontal="center" vertical="center" textRotation="90" wrapText="1"/>
    </xf>
    <xf numFmtId="0" fontId="28" fillId="14" borderId="14" xfId="0" applyFont="1" applyFill="1" applyBorder="1" applyAlignment="1">
      <alignment horizontal="center" vertical="center" textRotation="90" wrapText="1"/>
    </xf>
    <xf numFmtId="0" fontId="28" fillId="14" borderId="8" xfId="0" applyFont="1" applyFill="1" applyBorder="1" applyAlignment="1">
      <alignment horizontal="center" vertical="center" wrapText="1"/>
    </xf>
    <xf numFmtId="0" fontId="28" fillId="14" borderId="0" xfId="0" applyFont="1" applyFill="1" applyBorder="1" applyAlignment="1">
      <alignment horizontal="center" vertical="center" wrapText="1"/>
    </xf>
    <xf numFmtId="0" fontId="28" fillId="14" borderId="18" xfId="0" applyFont="1" applyFill="1" applyBorder="1" applyAlignment="1">
      <alignment horizontal="center" vertical="center" wrapText="1"/>
    </xf>
    <xf numFmtId="0" fontId="7" fillId="14" borderId="43" xfId="0" applyFont="1" applyFill="1" applyBorder="1" applyAlignment="1">
      <alignment horizontal="center" vertical="center" wrapText="1"/>
    </xf>
    <xf numFmtId="0" fontId="7" fillId="14" borderId="8" xfId="0" applyFont="1" applyFill="1" applyBorder="1" applyAlignment="1">
      <alignment horizontal="center" vertical="center" wrapText="1"/>
    </xf>
    <xf numFmtId="0" fontId="7" fillId="14" borderId="44" xfId="0" applyFont="1" applyFill="1" applyBorder="1" applyAlignment="1">
      <alignment horizontal="center" vertical="center" wrapText="1"/>
    </xf>
    <xf numFmtId="0" fontId="7" fillId="14" borderId="45" xfId="0" applyFont="1" applyFill="1" applyBorder="1" applyAlignment="1">
      <alignment horizontal="center" vertical="center" wrapText="1"/>
    </xf>
    <xf numFmtId="0" fontId="7" fillId="14" borderId="18" xfId="0" applyFont="1" applyFill="1" applyBorder="1" applyAlignment="1">
      <alignment horizontal="center" vertical="center" wrapText="1"/>
    </xf>
    <xf numFmtId="0" fontId="7" fillId="14" borderId="38" xfId="0" applyFont="1" applyFill="1" applyBorder="1" applyAlignment="1">
      <alignment horizontal="center" vertical="center" wrapText="1"/>
    </xf>
    <xf numFmtId="0" fontId="7" fillId="14" borderId="41" xfId="0" applyFont="1" applyFill="1" applyBorder="1" applyAlignment="1">
      <alignment horizontal="center" vertical="center" wrapText="1"/>
    </xf>
    <xf numFmtId="0" fontId="7" fillId="14" borderId="14" xfId="0" applyFont="1" applyFill="1" applyBorder="1" applyAlignment="1">
      <alignment horizontal="center" vertical="center" wrapText="1"/>
    </xf>
    <xf numFmtId="0" fontId="10" fillId="5" borderId="43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/>
    </xf>
    <xf numFmtId="0" fontId="10" fillId="5" borderId="44" xfId="0" applyFont="1" applyFill="1" applyBorder="1" applyAlignment="1">
      <alignment horizontal="center"/>
    </xf>
    <xf numFmtId="10" fontId="19" fillId="6" borderId="45" xfId="0" applyNumberFormat="1" applyFont="1" applyFill="1" applyBorder="1" applyAlignment="1">
      <alignment horizontal="center" vertical="center"/>
    </xf>
    <xf numFmtId="10" fontId="19" fillId="6" borderId="18" xfId="0" applyNumberFormat="1" applyFont="1" applyFill="1" applyBorder="1" applyAlignment="1">
      <alignment horizontal="center" vertical="center"/>
    </xf>
    <xf numFmtId="10" fontId="19" fillId="6" borderId="38" xfId="0" applyNumberFormat="1" applyFont="1" applyFill="1" applyBorder="1" applyAlignment="1">
      <alignment horizontal="center" vertical="center"/>
    </xf>
    <xf numFmtId="10" fontId="19" fillId="6" borderId="45" xfId="0" applyNumberFormat="1" applyFont="1" applyFill="1" applyBorder="1" applyAlignment="1">
      <alignment horizontal="center"/>
    </xf>
    <xf numFmtId="10" fontId="19" fillId="6" borderId="18" xfId="0" applyNumberFormat="1" applyFont="1" applyFill="1" applyBorder="1" applyAlignment="1">
      <alignment horizontal="center"/>
    </xf>
    <xf numFmtId="10" fontId="19" fillId="6" borderId="38" xfId="0" applyNumberFormat="1" applyFont="1" applyFill="1" applyBorder="1" applyAlignment="1">
      <alignment horizontal="center"/>
    </xf>
    <xf numFmtId="10" fontId="19" fillId="4" borderId="45" xfId="0" applyNumberFormat="1" applyFont="1" applyFill="1" applyBorder="1" applyAlignment="1">
      <alignment horizontal="center" vertical="center"/>
    </xf>
    <xf numFmtId="10" fontId="19" fillId="4" borderId="38" xfId="0" applyNumberFormat="1" applyFont="1" applyFill="1" applyBorder="1" applyAlignment="1">
      <alignment horizontal="center" vertical="center"/>
    </xf>
    <xf numFmtId="10" fontId="15" fillId="6" borderId="43" xfId="0" applyNumberFormat="1" applyFont="1" applyFill="1" applyBorder="1" applyAlignment="1">
      <alignment horizontal="center" vertical="center"/>
    </xf>
    <xf numFmtId="10" fontId="15" fillId="6" borderId="8" xfId="0" applyNumberFormat="1" applyFont="1" applyFill="1" applyBorder="1" applyAlignment="1">
      <alignment horizontal="center" vertical="center"/>
    </xf>
    <xf numFmtId="10" fontId="15" fillId="6" borderId="44" xfId="0" applyNumberFormat="1" applyFont="1" applyFill="1" applyBorder="1" applyAlignment="1">
      <alignment horizontal="center" vertical="center"/>
    </xf>
    <xf numFmtId="10" fontId="15" fillId="6" borderId="45" xfId="0" applyNumberFormat="1" applyFont="1" applyFill="1" applyBorder="1" applyAlignment="1">
      <alignment horizontal="center" vertical="center"/>
    </xf>
    <xf numFmtId="10" fontId="15" fillId="6" borderId="18" xfId="0" applyNumberFormat="1" applyFont="1" applyFill="1" applyBorder="1" applyAlignment="1">
      <alignment horizontal="center" vertical="center"/>
    </xf>
    <xf numFmtId="10" fontId="15" fillId="6" borderId="38" xfId="0" applyNumberFormat="1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0" fillId="5" borderId="44" xfId="0" applyFont="1" applyFill="1" applyBorder="1" applyAlignment="1">
      <alignment horizontal="center" vertical="center"/>
    </xf>
    <xf numFmtId="0" fontId="16" fillId="7" borderId="34" xfId="0" applyFont="1" applyFill="1" applyBorder="1" applyAlignment="1">
      <alignment horizontal="center" vertical="center"/>
    </xf>
    <xf numFmtId="0" fontId="16" fillId="7" borderId="35" xfId="0" applyFont="1" applyFill="1" applyBorder="1" applyAlignment="1">
      <alignment horizontal="center" vertical="center"/>
    </xf>
    <xf numFmtId="0" fontId="16" fillId="7" borderId="31" xfId="0" applyFont="1" applyFill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16" fillId="7" borderId="0" xfId="0" applyFont="1" applyFill="1" applyBorder="1" applyAlignment="1">
      <alignment horizontal="center" vertical="center"/>
    </xf>
    <xf numFmtId="0" fontId="16" fillId="7" borderId="28" xfId="0" applyFont="1" applyFill="1" applyBorder="1" applyAlignment="1">
      <alignment horizontal="center" vertical="center"/>
    </xf>
    <xf numFmtId="10" fontId="15" fillId="8" borderId="33" xfId="0" applyNumberFormat="1" applyFont="1" applyFill="1" applyBorder="1" applyAlignment="1">
      <alignment horizontal="center" vertical="center"/>
    </xf>
    <xf numFmtId="10" fontId="15" fillId="8" borderId="0" xfId="0" applyNumberFormat="1" applyFont="1" applyFill="1" applyBorder="1" applyAlignment="1">
      <alignment horizontal="center" vertical="center"/>
    </xf>
    <xf numFmtId="10" fontId="15" fillId="8" borderId="28" xfId="0" applyNumberFormat="1" applyFont="1" applyFill="1" applyBorder="1" applyAlignment="1">
      <alignment horizontal="center" vertical="center"/>
    </xf>
    <xf numFmtId="10" fontId="15" fillId="8" borderId="32" xfId="0" applyNumberFormat="1" applyFont="1" applyFill="1" applyBorder="1" applyAlignment="1">
      <alignment horizontal="center" vertical="center"/>
    </xf>
    <xf numFmtId="10" fontId="15" fillId="8" borderId="29" xfId="0" applyNumberFormat="1" applyFont="1" applyFill="1" applyBorder="1" applyAlignment="1">
      <alignment horizontal="center" vertical="center"/>
    </xf>
    <xf numFmtId="10" fontId="15" fillId="8" borderId="30" xfId="0" applyNumberFormat="1" applyFont="1" applyFill="1" applyBorder="1" applyAlignment="1">
      <alignment horizontal="center" vertical="center"/>
    </xf>
    <xf numFmtId="0" fontId="10" fillId="9" borderId="43" xfId="0" applyFont="1" applyFill="1" applyBorder="1" applyAlignment="1">
      <alignment horizontal="center"/>
    </xf>
    <xf numFmtId="0" fontId="10" fillId="9" borderId="44" xfId="0" applyFont="1" applyFill="1" applyBorder="1" applyAlignment="1">
      <alignment horizontal="center"/>
    </xf>
    <xf numFmtId="0" fontId="10" fillId="9" borderId="34" xfId="0" applyFont="1" applyFill="1" applyBorder="1" applyAlignment="1">
      <alignment horizontal="center"/>
    </xf>
    <xf numFmtId="0" fontId="10" fillId="9" borderId="31" xfId="0" applyFont="1" applyFill="1" applyBorder="1" applyAlignment="1">
      <alignment horizontal="center"/>
    </xf>
    <xf numFmtId="0" fontId="12" fillId="9" borderId="43" xfId="0" applyFont="1" applyFill="1" applyBorder="1" applyAlignment="1">
      <alignment horizontal="center" vertical="center"/>
    </xf>
    <xf numFmtId="0" fontId="12" fillId="9" borderId="8" xfId="0" applyFont="1" applyFill="1" applyBorder="1" applyAlignment="1">
      <alignment horizontal="center" vertical="center"/>
    </xf>
    <xf numFmtId="0" fontId="12" fillId="9" borderId="44" xfId="0" applyFont="1" applyFill="1" applyBorder="1" applyAlignment="1">
      <alignment horizontal="center" vertical="center"/>
    </xf>
    <xf numFmtId="0" fontId="12" fillId="9" borderId="40" xfId="0" applyFont="1" applyFill="1" applyBorder="1" applyAlignment="1">
      <alignment horizontal="center" vertical="center"/>
    </xf>
    <xf numFmtId="0" fontId="12" fillId="9" borderId="0" xfId="0" applyFont="1" applyFill="1" applyBorder="1" applyAlignment="1">
      <alignment horizontal="center" vertical="center"/>
    </xf>
    <xf numFmtId="0" fontId="12" fillId="9" borderId="37" xfId="0" applyFont="1" applyFill="1" applyBorder="1" applyAlignment="1">
      <alignment horizontal="center" vertical="center"/>
    </xf>
    <xf numFmtId="10" fontId="15" fillId="4" borderId="43" xfId="0" applyNumberFormat="1" applyFont="1" applyFill="1" applyBorder="1" applyAlignment="1">
      <alignment horizontal="center" vertical="center"/>
    </xf>
    <xf numFmtId="10" fontId="15" fillId="4" borderId="8" xfId="0" applyNumberFormat="1" applyFont="1" applyFill="1" applyBorder="1" applyAlignment="1">
      <alignment horizontal="center" vertical="center"/>
    </xf>
    <xf numFmtId="10" fontId="15" fillId="4" borderId="44" xfId="0" applyNumberFormat="1" applyFont="1" applyFill="1" applyBorder="1" applyAlignment="1">
      <alignment horizontal="center" vertical="center"/>
    </xf>
    <xf numFmtId="10" fontId="15" fillId="4" borderId="45" xfId="0" applyNumberFormat="1" applyFont="1" applyFill="1" applyBorder="1" applyAlignment="1">
      <alignment horizontal="center" vertical="center"/>
    </xf>
    <xf numFmtId="10" fontId="15" fillId="4" borderId="18" xfId="0" applyNumberFormat="1" applyFont="1" applyFill="1" applyBorder="1" applyAlignment="1">
      <alignment horizontal="center" vertical="center"/>
    </xf>
    <xf numFmtId="10" fontId="15" fillId="4" borderId="38" xfId="0" applyNumberFormat="1" applyFont="1" applyFill="1" applyBorder="1" applyAlignment="1">
      <alignment horizontal="center" vertical="center"/>
    </xf>
    <xf numFmtId="0" fontId="13" fillId="5" borderId="43" xfId="0" applyFont="1" applyFill="1" applyBorder="1" applyAlignment="1">
      <alignment horizontal="center" vertical="center"/>
    </xf>
    <xf numFmtId="0" fontId="13" fillId="5" borderId="8" xfId="0" applyFont="1" applyFill="1" applyBorder="1" applyAlignment="1">
      <alignment horizontal="center" vertical="center"/>
    </xf>
    <xf numFmtId="0" fontId="13" fillId="5" borderId="44" xfId="0" applyFont="1" applyFill="1" applyBorder="1" applyAlignment="1">
      <alignment horizontal="center" vertical="center"/>
    </xf>
    <xf numFmtId="0" fontId="13" fillId="5" borderId="4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37" xfId="0" applyFont="1" applyFill="1" applyBorder="1" applyAlignment="1">
      <alignment horizontal="center" vertical="center"/>
    </xf>
    <xf numFmtId="0" fontId="14" fillId="12" borderId="34" xfId="0" applyFont="1" applyFill="1" applyBorder="1" applyAlignment="1">
      <alignment horizontal="center" vertical="center"/>
    </xf>
    <xf numFmtId="0" fontId="14" fillId="12" borderId="31" xfId="0" applyFont="1" applyFill="1" applyBorder="1" applyAlignment="1">
      <alignment horizontal="center" vertical="center"/>
    </xf>
    <xf numFmtId="10" fontId="19" fillId="11" borderId="45" xfId="0" applyNumberFormat="1" applyFont="1" applyFill="1" applyBorder="1" applyAlignment="1">
      <alignment horizontal="center" vertical="center"/>
    </xf>
    <xf numFmtId="10" fontId="19" fillId="11" borderId="18" xfId="0" applyNumberFormat="1" applyFont="1" applyFill="1" applyBorder="1" applyAlignment="1">
      <alignment horizontal="center" vertical="center"/>
    </xf>
    <xf numFmtId="0" fontId="20" fillId="10" borderId="43" xfId="0" applyFont="1" applyFill="1" applyBorder="1" applyAlignment="1">
      <alignment horizontal="center" vertical="center"/>
    </xf>
    <xf numFmtId="0" fontId="20" fillId="10" borderId="8" xfId="0" applyFont="1" applyFill="1" applyBorder="1" applyAlignment="1">
      <alignment horizontal="center" vertical="center"/>
    </xf>
    <xf numFmtId="0" fontId="20" fillId="10" borderId="44" xfId="0" applyFont="1" applyFill="1" applyBorder="1" applyAlignment="1">
      <alignment horizontal="center" vertical="center"/>
    </xf>
    <xf numFmtId="10" fontId="19" fillId="11" borderId="38" xfId="0" applyNumberFormat="1" applyFont="1" applyFill="1" applyBorder="1" applyAlignment="1">
      <alignment horizontal="center" vertical="center"/>
    </xf>
    <xf numFmtId="0" fontId="11" fillId="10" borderId="43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44" xfId="0" applyFont="1" applyFill="1" applyBorder="1" applyAlignment="1">
      <alignment horizontal="center" vertical="center"/>
    </xf>
    <xf numFmtId="0" fontId="14" fillId="12" borderId="43" xfId="0" applyFont="1" applyFill="1" applyBorder="1" applyAlignment="1">
      <alignment horizontal="center" vertical="center"/>
    </xf>
    <xf numFmtId="0" fontId="14" fillId="12" borderId="44" xfId="0" applyFont="1" applyFill="1" applyBorder="1" applyAlignment="1">
      <alignment horizontal="center" vertical="center"/>
    </xf>
    <xf numFmtId="0" fontId="14" fillId="12" borderId="34" xfId="0" applyFont="1" applyFill="1" applyBorder="1" applyAlignment="1">
      <alignment horizontal="center"/>
    </xf>
    <xf numFmtId="0" fontId="14" fillId="12" borderId="31" xfId="0" applyFont="1" applyFill="1" applyBorder="1" applyAlignment="1">
      <alignment horizontal="center"/>
    </xf>
    <xf numFmtId="0" fontId="30" fillId="15" borderId="43" xfId="0" applyFont="1" applyFill="1" applyBorder="1" applyAlignment="1">
      <alignment horizontal="center" vertical="center"/>
    </xf>
    <xf numFmtId="0" fontId="30" fillId="15" borderId="8" xfId="0" applyFont="1" applyFill="1" applyBorder="1" applyAlignment="1">
      <alignment horizontal="center" vertical="center"/>
    </xf>
    <xf numFmtId="0" fontId="30" fillId="15" borderId="44" xfId="0" applyFont="1" applyFill="1" applyBorder="1" applyAlignment="1">
      <alignment horizontal="center" vertical="center"/>
    </xf>
    <xf numFmtId="0" fontId="30" fillId="15" borderId="40" xfId="0" applyFont="1" applyFill="1" applyBorder="1" applyAlignment="1">
      <alignment horizontal="center" vertical="center"/>
    </xf>
    <xf numFmtId="0" fontId="30" fillId="15" borderId="0" xfId="0" applyFont="1" applyFill="1" applyBorder="1" applyAlignment="1">
      <alignment horizontal="center" vertical="center"/>
    </xf>
    <xf numFmtId="0" fontId="30" fillId="15" borderId="37" xfId="0" applyFont="1" applyFill="1" applyBorder="1" applyAlignment="1">
      <alignment horizontal="center" vertical="center"/>
    </xf>
    <xf numFmtId="10" fontId="31" fillId="16" borderId="40" xfId="0" applyNumberFormat="1" applyFont="1" applyFill="1" applyBorder="1" applyAlignment="1">
      <alignment horizontal="center" vertical="center"/>
    </xf>
    <xf numFmtId="10" fontId="31" fillId="16" borderId="0" xfId="0" applyNumberFormat="1" applyFont="1" applyFill="1" applyBorder="1" applyAlignment="1">
      <alignment horizontal="center" vertical="center"/>
    </xf>
    <xf numFmtId="10" fontId="31" fillId="16" borderId="37" xfId="0" applyNumberFormat="1" applyFont="1" applyFill="1" applyBorder="1" applyAlignment="1">
      <alignment horizontal="center" vertical="center"/>
    </xf>
    <xf numFmtId="10" fontId="31" fillId="16" borderId="45" xfId="0" applyNumberFormat="1" applyFont="1" applyFill="1" applyBorder="1" applyAlignment="1">
      <alignment horizontal="center" vertical="center"/>
    </xf>
    <xf numFmtId="10" fontId="31" fillId="16" borderId="18" xfId="0" applyNumberFormat="1" applyFont="1" applyFill="1" applyBorder="1" applyAlignment="1">
      <alignment horizontal="center" vertical="center"/>
    </xf>
    <xf numFmtId="10" fontId="31" fillId="16" borderId="38" xfId="0" applyNumberFormat="1" applyFont="1" applyFill="1" applyBorder="1" applyAlignment="1">
      <alignment horizontal="center" vertical="center"/>
    </xf>
    <xf numFmtId="43" fontId="0" fillId="0" borderId="0" xfId="0" applyNumberFormat="1" applyAlignment="1">
      <alignment horizontal="center"/>
    </xf>
    <xf numFmtId="0" fontId="12" fillId="10" borderId="43" xfId="0" applyFont="1" applyFill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/>
    </xf>
    <xf numFmtId="0" fontId="12" fillId="10" borderId="44" xfId="0" applyFont="1" applyFill="1" applyBorder="1" applyAlignment="1">
      <alignment horizontal="center" vertical="center"/>
    </xf>
    <xf numFmtId="0" fontId="12" fillId="10" borderId="40" xfId="0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 vertical="center"/>
    </xf>
    <xf numFmtId="0" fontId="12" fillId="10" borderId="37" xfId="0" applyFont="1" applyFill="1" applyBorder="1" applyAlignment="1">
      <alignment horizontal="center" vertical="center"/>
    </xf>
    <xf numFmtId="10" fontId="15" fillId="11" borderId="43" xfId="0" applyNumberFormat="1" applyFont="1" applyFill="1" applyBorder="1" applyAlignment="1">
      <alignment horizontal="center" vertical="center"/>
    </xf>
    <xf numFmtId="10" fontId="15" fillId="11" borderId="8" xfId="0" applyNumberFormat="1" applyFont="1" applyFill="1" applyBorder="1" applyAlignment="1">
      <alignment horizontal="center" vertical="center"/>
    </xf>
    <xf numFmtId="10" fontId="15" fillId="11" borderId="44" xfId="0" applyNumberFormat="1" applyFont="1" applyFill="1" applyBorder="1" applyAlignment="1">
      <alignment horizontal="center" vertical="center"/>
    </xf>
    <xf numFmtId="10" fontId="15" fillId="11" borderId="45" xfId="0" applyNumberFormat="1" applyFont="1" applyFill="1" applyBorder="1" applyAlignment="1">
      <alignment horizontal="center" vertical="center"/>
    </xf>
    <xf numFmtId="10" fontId="15" fillId="11" borderId="18" xfId="0" applyNumberFormat="1" applyFont="1" applyFill="1" applyBorder="1" applyAlignment="1">
      <alignment horizontal="center" vertical="center"/>
    </xf>
    <xf numFmtId="10" fontId="15" fillId="11" borderId="38" xfId="0" applyNumberFormat="1" applyFont="1" applyFill="1" applyBorder="1" applyAlignment="1">
      <alignment horizontal="center" vertical="center"/>
    </xf>
    <xf numFmtId="164" fontId="0" fillId="0" borderId="0" xfId="1" applyFont="1" applyAlignment="1">
      <alignment horizontal="center"/>
    </xf>
  </cellXfs>
  <cellStyles count="7">
    <cellStyle name="Moeda" xfId="1" builtinId="4"/>
    <cellStyle name="Moeda 2" xfId="2" xr:uid="{00000000-0005-0000-0000-000001000000}"/>
    <cellStyle name="Normal" xfId="0" builtinId="0"/>
    <cellStyle name="Normal 2" xfId="3" xr:uid="{00000000-0005-0000-0000-000003000000}"/>
    <cellStyle name="Normal 3" xfId="6" xr:uid="{00000000-0005-0000-0000-000004000000}"/>
    <cellStyle name="Porcentagem" xfId="4" builtinId="5"/>
    <cellStyle name="Vírgula" xfId="5" builtinId="3"/>
  </cellStyles>
  <dxfs count="130"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b/>
        <i val="0"/>
        <color rgb="FF0070C0"/>
      </font>
      <fill>
        <patternFill>
          <bgColor theme="6" tint="0.59996337778862885"/>
        </patternFill>
      </fill>
    </dxf>
    <dxf>
      <font>
        <b/>
        <i val="0"/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6" tint="-0.499984740745262"/>
      </font>
      <fill>
        <patternFill>
          <fgColor theme="6" tint="-0.499984740745262"/>
          <bgColor theme="6" tint="-0.499984740745262"/>
        </patternFill>
      </fill>
    </dxf>
    <dxf>
      <font>
        <color rgb="FFFFFF00"/>
      </font>
      <fill>
        <patternFill>
          <bgColor rgb="FFFFFF00"/>
        </patternFill>
      </fill>
    </dxf>
    <dxf>
      <font>
        <color theme="6" tint="0.39994506668294322"/>
      </font>
      <fill>
        <patternFill>
          <bgColor theme="6" tint="0.39994506668294322"/>
        </patternFill>
      </fill>
    </dxf>
  </dxfs>
  <tableStyles count="0" defaultTableStyle="TableStyleMedium9" defaultPivotStyle="PivotStyleLight16"/>
  <colors>
    <mruColors>
      <color rgb="FF006600"/>
      <color rgb="FF137341"/>
      <color rgb="FF2B441C"/>
      <color rgb="FF223616"/>
      <color rgb="FF2F4A1E"/>
      <color rgb="FFFF6600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5270500</xdr:colOff>
      <xdr:row>6</xdr:row>
      <xdr:rowOff>74084</xdr:rowOff>
    </xdr:from>
    <xdr:to>
      <xdr:col>2</xdr:col>
      <xdr:colOff>6307666</xdr:colOff>
      <xdr:row>7</xdr:row>
      <xdr:rowOff>232835</xdr:rowOff>
    </xdr:to>
    <xdr:sp macro="" textlink="">
      <xdr:nvSpPr>
        <xdr:cNvPr id="3" name="Seta: para a Direita 2">
          <a:extLst>
            <a:ext uri="{FF2B5EF4-FFF2-40B4-BE49-F238E27FC236}">
              <a16:creationId xmlns:a16="http://schemas.microsoft.com/office/drawing/2014/main" id="{C8D3D3F2-96D7-4C24-9067-725300B73547}"/>
            </a:ext>
          </a:extLst>
        </xdr:cNvPr>
        <xdr:cNvSpPr/>
      </xdr:nvSpPr>
      <xdr:spPr bwMode="auto">
        <a:xfrm>
          <a:off x="6032500" y="1502834"/>
          <a:ext cx="1037166" cy="497418"/>
        </a:xfrm>
        <a:prstGeom prst="rightArrow">
          <a:avLst>
            <a:gd name="adj1" fmla="val 50000"/>
            <a:gd name="adj2" fmla="val 94680"/>
          </a:avLst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lang="pt-B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555625</xdr:colOff>
      <xdr:row>4</xdr:row>
      <xdr:rowOff>50800</xdr:rowOff>
    </xdr:from>
    <xdr:to>
      <xdr:col>38</xdr:col>
      <xdr:colOff>555625</xdr:colOff>
      <xdr:row>14</xdr:row>
      <xdr:rowOff>159533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6375" y="1031875"/>
          <a:ext cx="8534400" cy="27916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314325</xdr:colOff>
      <xdr:row>16</xdr:row>
      <xdr:rowOff>76200</xdr:rowOff>
    </xdr:from>
    <xdr:to>
      <xdr:col>6</xdr:col>
      <xdr:colOff>247650</xdr:colOff>
      <xdr:row>24</xdr:row>
      <xdr:rowOff>19050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39275" y="40576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555625</xdr:colOff>
      <xdr:row>4</xdr:row>
      <xdr:rowOff>50800</xdr:rowOff>
    </xdr:from>
    <xdr:to>
      <xdr:col>40</xdr:col>
      <xdr:colOff>555625</xdr:colOff>
      <xdr:row>14</xdr:row>
      <xdr:rowOff>161183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5575" y="1031875"/>
          <a:ext cx="8534400" cy="27869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219075</xdr:colOff>
      <xdr:row>16</xdr:row>
      <xdr:rowOff>57150</xdr:rowOff>
    </xdr:from>
    <xdr:to>
      <xdr:col>6</xdr:col>
      <xdr:colOff>152400</xdr:colOff>
      <xdr:row>24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40386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19</xdr:row>
      <xdr:rowOff>19050</xdr:rowOff>
    </xdr:from>
    <xdr:to>
      <xdr:col>6</xdr:col>
      <xdr:colOff>142875</xdr:colOff>
      <xdr:row>25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4673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19</xdr:row>
      <xdr:rowOff>19050</xdr:rowOff>
    </xdr:from>
    <xdr:to>
      <xdr:col>6</xdr:col>
      <xdr:colOff>142875</xdr:colOff>
      <xdr:row>25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3340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19</xdr:row>
      <xdr:rowOff>19050</xdr:rowOff>
    </xdr:from>
    <xdr:to>
      <xdr:col>6</xdr:col>
      <xdr:colOff>142875</xdr:colOff>
      <xdr:row>25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3340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410705</xdr:colOff>
      <xdr:row>3</xdr:row>
      <xdr:rowOff>41005</xdr:rowOff>
    </xdr:from>
    <xdr:to>
      <xdr:col>8</xdr:col>
      <xdr:colOff>85726</xdr:colOff>
      <xdr:row>8</xdr:row>
      <xdr:rowOff>136255</xdr:rowOff>
    </xdr:to>
    <xdr:pic>
      <xdr:nvPicPr>
        <xdr:cNvPr id="21547" name="Imagem 1">
          <a:extLst>
            <a:ext uri="{FF2B5EF4-FFF2-40B4-BE49-F238E27FC236}">
              <a16:creationId xmlns:a16="http://schemas.microsoft.com/office/drawing/2014/main" id="{00000000-0008-0000-0E00-00002B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247" y="331598"/>
          <a:ext cx="2919978" cy="9024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145458</xdr:colOff>
      <xdr:row>4</xdr:row>
      <xdr:rowOff>2905</xdr:rowOff>
    </xdr:from>
    <xdr:to>
      <xdr:col>36</xdr:col>
      <xdr:colOff>473185</xdr:colOff>
      <xdr:row>10</xdr:row>
      <xdr:rowOff>79105</xdr:rowOff>
    </xdr:to>
    <xdr:pic>
      <xdr:nvPicPr>
        <xdr:cNvPr id="21548" name="Imagem 2">
          <a:extLst>
            <a:ext uri="{FF2B5EF4-FFF2-40B4-BE49-F238E27FC236}">
              <a16:creationId xmlns:a16="http://schemas.microsoft.com/office/drawing/2014/main" id="{00000000-0008-0000-0E00-00002C5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14738" y="632524"/>
          <a:ext cx="3395099" cy="10609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714375</xdr:colOff>
      <xdr:row>31</xdr:row>
      <xdr:rowOff>19050</xdr:rowOff>
    </xdr:from>
    <xdr:to>
      <xdr:col>7</xdr:col>
      <xdr:colOff>276225</xdr:colOff>
      <xdr:row>38</xdr:row>
      <xdr:rowOff>123825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96700" y="784860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1857375</xdr:colOff>
      <xdr:row>86</xdr:row>
      <xdr:rowOff>123825</xdr:rowOff>
    </xdr:from>
    <xdr:to>
      <xdr:col>8</xdr:col>
      <xdr:colOff>295275</xdr:colOff>
      <xdr:row>92</xdr:row>
      <xdr:rowOff>66675</xdr:rowOff>
    </xdr:to>
    <xdr:sp macro="" textlink="">
      <xdr:nvSpPr>
        <xdr:cNvPr id="3078" name="AutoShape 6">
          <a:extLst>
            <a:ext uri="{FF2B5EF4-FFF2-40B4-BE49-F238E27FC236}">
              <a16:creationId xmlns:a16="http://schemas.microsoft.com/office/drawing/2014/main" id="{00000000-0008-0000-0100-0000060C0000}"/>
            </a:ext>
          </a:extLst>
        </xdr:cNvPr>
        <xdr:cNvSpPr>
          <a:spLocks noChangeAspect="1" noChangeArrowheads="1"/>
        </xdr:cNvSpPr>
      </xdr:nvSpPr>
      <xdr:spPr bwMode="auto">
        <a:xfrm>
          <a:off x="2771775" y="23555325"/>
          <a:ext cx="10553700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428625</xdr:colOff>
      <xdr:row>1</xdr:row>
      <xdr:rowOff>19050</xdr:rowOff>
    </xdr:from>
    <xdr:to>
      <xdr:col>8</xdr:col>
      <xdr:colOff>552450</xdr:colOff>
      <xdr:row>3</xdr:row>
      <xdr:rowOff>333375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27622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555625</xdr:colOff>
      <xdr:row>4</xdr:row>
      <xdr:rowOff>50800</xdr:rowOff>
    </xdr:from>
    <xdr:to>
      <xdr:col>40</xdr:col>
      <xdr:colOff>555625</xdr:colOff>
      <xdr:row>14</xdr:row>
      <xdr:rowOff>171573</xdr:rowOff>
    </xdr:to>
    <xdr:pic>
      <xdr:nvPicPr>
        <xdr:cNvPr id="6319" name="Picture 1">
          <a:extLst>
            <a:ext uri="{FF2B5EF4-FFF2-40B4-BE49-F238E27FC236}">
              <a16:creationId xmlns:a16="http://schemas.microsoft.com/office/drawing/2014/main" id="{00000000-0008-0000-0200-0000AF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71125" y="1130300"/>
          <a:ext cx="8445500" cy="28162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476250</xdr:colOff>
      <xdr:row>29</xdr:row>
      <xdr:rowOff>28575</xdr:rowOff>
    </xdr:from>
    <xdr:to>
      <xdr:col>6</xdr:col>
      <xdr:colOff>409575</xdr:colOff>
      <xdr:row>36</xdr:row>
      <xdr:rowOff>133350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01200" y="684847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600075</xdr:colOff>
      <xdr:row>15</xdr:row>
      <xdr:rowOff>95250</xdr:rowOff>
    </xdr:from>
    <xdr:to>
      <xdr:col>6</xdr:col>
      <xdr:colOff>533400</xdr:colOff>
      <xdr:row>23</xdr:row>
      <xdr:rowOff>28575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91450" y="40576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14</xdr:row>
      <xdr:rowOff>104775</xdr:rowOff>
    </xdr:from>
    <xdr:to>
      <xdr:col>6</xdr:col>
      <xdr:colOff>438150</xdr:colOff>
      <xdr:row>22</xdr:row>
      <xdr:rowOff>38100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9800" y="364807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514350</xdr:colOff>
      <xdr:row>29</xdr:row>
      <xdr:rowOff>47625</xdr:rowOff>
    </xdr:from>
    <xdr:to>
      <xdr:col>6</xdr:col>
      <xdr:colOff>447675</xdr:colOff>
      <xdr:row>36</xdr:row>
      <xdr:rowOff>152400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29825" y="7038975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209550</xdr:colOff>
      <xdr:row>23</xdr:row>
      <xdr:rowOff>19050</xdr:rowOff>
    </xdr:from>
    <xdr:to>
      <xdr:col>6</xdr:col>
      <xdr:colOff>142875</xdr:colOff>
      <xdr:row>29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58275" y="54673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555625</xdr:colOff>
      <xdr:row>4</xdr:row>
      <xdr:rowOff>50800</xdr:rowOff>
    </xdr:from>
    <xdr:to>
      <xdr:col>40</xdr:col>
      <xdr:colOff>555625</xdr:colOff>
      <xdr:row>14</xdr:row>
      <xdr:rowOff>223033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06375" y="1031875"/>
          <a:ext cx="8534400" cy="2791608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304800</xdr:colOff>
      <xdr:row>14</xdr:row>
      <xdr:rowOff>228600</xdr:rowOff>
    </xdr:from>
    <xdr:to>
      <xdr:col>6</xdr:col>
      <xdr:colOff>238125</xdr:colOff>
      <xdr:row>22</xdr:row>
      <xdr:rowOff>28575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0" y="3829050"/>
          <a:ext cx="2171700" cy="1238250"/>
        </a:xfrm>
        <a:prstGeom prst="rect">
          <a:avLst/>
        </a:prstGeom>
        <a:ln w="228600" cap="sq" cmpd="thickThin">
          <a:solidFill>
            <a:srgbClr val="000000"/>
          </a:solidFill>
          <a:prstDash val="solid"/>
          <a:miter lim="800000"/>
        </a:ln>
        <a:effectLst>
          <a:innerShdw blurRad="76200">
            <a:srgbClr val="000000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ilha%20fechamento%20de%20Fatura%20ACORDO%20de%20N&#205;VEL%20de%20SERVI&#199;O%20(Produtos%20de%20Higiene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exandre.moreira.FIOCRUZ/Desktop/Anexo%20-%20Acordo%20de%20n&#237;vel%20de%20servi&#231;o%20-%20SLA%20-%20Fiocruz%20Cear&#225;%20tes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chamento de Fatura Fiocruz"/>
      <sheetName val="Rateio por Unidade"/>
      <sheetName val="Avaliação Unidades_Pavilhão"/>
      <sheetName val="Tabela de ANS"/>
      <sheetName val="DADOS DOS GRÁFICOS"/>
      <sheetName val="Relatório Materiais de Higiene"/>
      <sheetName val="Operacional Mat. Higiene"/>
      <sheetName val="Gráfico de Rateio de Custos"/>
      <sheetName val="Gráfico % Não Conformidade ADM"/>
      <sheetName val="Gráfico % Não Conformidade HOSP"/>
      <sheetName val="QUESTIONÁRIO"/>
    </sheetNames>
    <sheetDataSet>
      <sheetData sheetId="0"/>
      <sheetData sheetId="1"/>
      <sheetData sheetId="2"/>
      <sheetData sheetId="3">
        <row r="14">
          <cell r="D14">
            <v>1</v>
          </cell>
          <cell r="E14">
            <v>1200000</v>
          </cell>
          <cell r="J14">
            <v>1</v>
          </cell>
          <cell r="K14">
            <v>2800000</v>
          </cell>
        </row>
      </sheetData>
      <sheetData sheetId="4"/>
      <sheetData sheetId="5">
        <row r="14">
          <cell r="B14">
            <v>1</v>
          </cell>
        </row>
      </sheetData>
      <sheetData sheetId="6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LA-Gestão de Facilities"/>
      <sheetName val="SLA-GESTÃO FACILITIES"/>
      <sheetName val="SLA-SERVIÇOS SOB DEMANDA"/>
      <sheetName val="SLA-LIMPEZA"/>
      <sheetName val="SLA-Manutenção Predial"/>
      <sheetName val="SLA-Segurança Patrimonial"/>
      <sheetName val="SLA-Recepção"/>
      <sheetName val="SLA-Manutenção de No-breaks"/>
      <sheetName val="SLA-Manutenção Geradores"/>
      <sheetName val="SLA-Manut. Sist.Climatização"/>
      <sheetName val="SLA-Manutenção Detc. Incêndio"/>
      <sheetName val="SLA-Automação Predial"/>
      <sheetName val="SLA-Controle de Pragas"/>
      <sheetName val="SLA-LOCAÇÃO DE PLANTAS II"/>
      <sheetName val="Bombeiro Civil"/>
      <sheetName val="Plan1"/>
      <sheetName val="SLA-RECEPÇAO"/>
      <sheetName val="SLA- TRANSPORTE"/>
      <sheetName val="SLA-Manutenção de Áreas Verdes"/>
      <sheetName val="SLA-Operador da ETE"/>
      <sheetName val="SLA-PORTEIRO"/>
      <sheetName val="SLA-VIGILANTE"/>
      <sheetName val="SLA-BOMBEIRO CIVIL"/>
      <sheetName val="Operacional"/>
      <sheetName val="Relatório Serviços de DEMANDA"/>
      <sheetName val="Relatório SLA 1"/>
      <sheetName val="Relatório SLA 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">
          <cell r="T3" t="str">
            <v>Serviços Gerais</v>
          </cell>
        </row>
        <row r="4">
          <cell r="T4" t="str">
            <v>Serviço de Vigilância e Segurança Patrimonial</v>
          </cell>
        </row>
        <row r="5">
          <cell r="T5" t="str">
            <v>Serviço Técnico</v>
          </cell>
        </row>
      </sheetData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B4876-637F-4124-AA68-29A8728C5D39}">
  <dimension ref="A1:Z148"/>
  <sheetViews>
    <sheetView showGridLines="0" showRowColHeaders="0" tabSelected="1" zoomScale="90" zoomScaleNormal="90" workbookViewId="0">
      <pane xSplit="2" ySplit="15" topLeftCell="C16" activePane="bottomRight" state="frozen"/>
      <selection pane="topRight" activeCell="C1" sqref="C1"/>
      <selection pane="bottomLeft" activeCell="A15" sqref="A15"/>
      <selection pane="bottomRight" activeCell="C16" sqref="C16"/>
    </sheetView>
  </sheetViews>
  <sheetFormatPr defaultColWidth="0" defaultRowHeight="26.25" customHeight="1" zeroHeight="1" x14ac:dyDescent="0.2"/>
  <cols>
    <col min="1" max="1" width="2" style="1" customWidth="1"/>
    <col min="2" max="2" width="9.28515625" style="1" customWidth="1"/>
    <col min="3" max="3" width="97.28515625" style="1" customWidth="1"/>
    <col min="4" max="5" width="14.28515625" style="2" customWidth="1"/>
    <col min="6" max="6" width="21.42578125" style="2" customWidth="1"/>
    <col min="7" max="7" width="15.7109375" style="2" customWidth="1"/>
    <col min="8" max="8" width="13.85546875" style="2" customWidth="1"/>
    <col min="9" max="9" width="21.42578125" style="2" customWidth="1"/>
    <col min="10" max="10" width="15.7109375" style="2" customWidth="1"/>
    <col min="11" max="11" width="12.140625" style="2" customWidth="1"/>
    <col min="12" max="12" width="12.5703125" style="2" customWidth="1"/>
    <col min="13" max="14" width="19.85546875" style="2" customWidth="1"/>
    <col min="15" max="15" width="2.140625" style="1" customWidth="1"/>
    <col min="16" max="16" width="12.5703125" style="1" hidden="1" customWidth="1"/>
    <col min="17" max="25" width="9.140625" style="1" hidden="1" customWidth="1"/>
    <col min="26" max="26" width="0" style="1" hidden="1" customWidth="1"/>
    <col min="27" max="16384" width="9.140625" style="1" hidden="1"/>
  </cols>
  <sheetData>
    <row r="1" spans="2:14" ht="6" customHeight="1" thickBot="1" x14ac:dyDescent="0.25"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</row>
    <row r="2" spans="2:14" ht="26.25" customHeight="1" thickBot="1" x14ac:dyDescent="0.25">
      <c r="B2" s="227" t="s">
        <v>391</v>
      </c>
      <c r="C2" s="228"/>
      <c r="D2" s="239" t="s">
        <v>384</v>
      </c>
      <c r="E2" s="240"/>
      <c r="F2" s="241"/>
      <c r="G2" s="198"/>
      <c r="H2" s="198"/>
      <c r="I2" s="198"/>
      <c r="J2" s="198"/>
      <c r="K2" s="198"/>
      <c r="L2" s="198"/>
      <c r="M2" s="198"/>
      <c r="N2" s="199"/>
    </row>
    <row r="3" spans="2:14" ht="26.25" customHeight="1" thickBot="1" x14ac:dyDescent="0.25">
      <c r="B3" s="229"/>
      <c r="C3" s="230"/>
      <c r="D3" s="205" t="s">
        <v>385</v>
      </c>
      <c r="E3" s="205" t="s">
        <v>386</v>
      </c>
      <c r="F3" s="205" t="s">
        <v>387</v>
      </c>
      <c r="G3" s="197"/>
      <c r="H3" s="197"/>
      <c r="I3" s="197"/>
      <c r="J3" s="197"/>
      <c r="K3" s="197"/>
      <c r="L3" s="197"/>
      <c r="M3" s="197"/>
      <c r="N3" s="200"/>
    </row>
    <row r="4" spans="2:14" ht="26.25" customHeight="1" x14ac:dyDescent="0.2">
      <c r="B4" s="229"/>
      <c r="C4" s="230"/>
      <c r="D4" s="206">
        <v>0</v>
      </c>
      <c r="E4" s="207">
        <v>5</v>
      </c>
      <c r="F4" s="208">
        <v>0</v>
      </c>
      <c r="G4" s="197"/>
      <c r="H4" s="197"/>
      <c r="I4" s="197"/>
      <c r="J4" s="197"/>
      <c r="K4" s="197"/>
      <c r="L4" s="197"/>
      <c r="M4" s="197"/>
      <c r="N4" s="200"/>
    </row>
    <row r="5" spans="2:14" ht="26.25" customHeight="1" x14ac:dyDescent="0.2">
      <c r="B5" s="229"/>
      <c r="C5" s="230"/>
      <c r="D5" s="219">
        <v>6</v>
      </c>
      <c r="E5" s="220">
        <v>10</v>
      </c>
      <c r="F5" s="221">
        <v>5.0000000000000001E-3</v>
      </c>
      <c r="G5" s="197"/>
      <c r="H5" s="197"/>
      <c r="I5" s="197"/>
      <c r="J5" s="197"/>
      <c r="K5" s="197"/>
      <c r="L5" s="197"/>
      <c r="M5" s="197"/>
      <c r="N5" s="200"/>
    </row>
    <row r="6" spans="2:14" ht="26.25" customHeight="1" x14ac:dyDescent="0.2">
      <c r="B6" s="229"/>
      <c r="C6" s="230"/>
      <c r="D6" s="209">
        <v>11</v>
      </c>
      <c r="E6" s="210">
        <v>30</v>
      </c>
      <c r="F6" s="211">
        <v>0.01</v>
      </c>
      <c r="G6" s="197"/>
      <c r="H6" s="250"/>
      <c r="I6" s="250"/>
      <c r="J6" s="250"/>
      <c r="K6" s="251"/>
      <c r="L6" s="251"/>
      <c r="M6" s="251"/>
      <c r="N6" s="200"/>
    </row>
    <row r="7" spans="2:14" ht="26.25" customHeight="1" x14ac:dyDescent="0.2">
      <c r="B7" s="229"/>
      <c r="C7" s="230"/>
      <c r="D7" s="209">
        <v>31</v>
      </c>
      <c r="E7" s="210">
        <v>50</v>
      </c>
      <c r="F7" s="211">
        <v>0.02</v>
      </c>
      <c r="G7" s="197"/>
      <c r="H7" s="197"/>
      <c r="I7" s="197"/>
      <c r="J7" s="197"/>
      <c r="K7" s="251"/>
      <c r="L7" s="251"/>
      <c r="M7" s="251"/>
      <c r="N7" s="200"/>
    </row>
    <row r="8" spans="2:14" ht="26.25" customHeight="1" x14ac:dyDescent="0.2">
      <c r="B8" s="229"/>
      <c r="C8" s="230"/>
      <c r="D8" s="209">
        <v>51</v>
      </c>
      <c r="E8" s="210">
        <v>80</v>
      </c>
      <c r="F8" s="211">
        <v>0.04</v>
      </c>
      <c r="G8" s="197"/>
      <c r="H8" s="197"/>
      <c r="I8" s="197"/>
      <c r="J8" s="197"/>
      <c r="K8" s="197"/>
      <c r="L8" s="197"/>
      <c r="M8" s="197"/>
      <c r="N8" s="200"/>
    </row>
    <row r="9" spans="2:14" ht="26.25" customHeight="1" x14ac:dyDescent="0.2">
      <c r="B9" s="229"/>
      <c r="C9" s="230"/>
      <c r="D9" s="209">
        <v>81</v>
      </c>
      <c r="E9" s="210">
        <v>100</v>
      </c>
      <c r="F9" s="211">
        <v>0.08</v>
      </c>
      <c r="G9" s="197"/>
      <c r="H9" s="197"/>
      <c r="I9" s="197"/>
      <c r="J9" s="197"/>
      <c r="K9" s="197"/>
      <c r="L9" s="197"/>
      <c r="M9" s="197"/>
      <c r="N9" s="200"/>
    </row>
    <row r="10" spans="2:14" ht="26.25" customHeight="1" x14ac:dyDescent="0.2">
      <c r="B10" s="229"/>
      <c r="C10" s="230"/>
      <c r="D10" s="209">
        <v>101</v>
      </c>
      <c r="E10" s="210">
        <v>140</v>
      </c>
      <c r="F10" s="211">
        <v>0.1</v>
      </c>
      <c r="G10" s="197"/>
      <c r="H10" s="197"/>
      <c r="I10" s="197"/>
      <c r="J10" s="197"/>
      <c r="K10" s="197"/>
      <c r="L10" s="197"/>
      <c r="M10" s="197"/>
      <c r="N10" s="200"/>
    </row>
    <row r="11" spans="2:14" ht="26.25" customHeight="1" thickBot="1" x14ac:dyDescent="0.25">
      <c r="B11" s="229"/>
      <c r="C11" s="230"/>
      <c r="D11" s="212">
        <v>141</v>
      </c>
      <c r="E11" s="213">
        <v>200</v>
      </c>
      <c r="F11" s="214">
        <v>0.125</v>
      </c>
      <c r="G11" s="197"/>
      <c r="H11" s="197"/>
      <c r="I11" s="197"/>
      <c r="J11" s="197"/>
      <c r="K11" s="197"/>
      <c r="L11" s="197"/>
      <c r="M11" s="197"/>
      <c r="N11" s="200"/>
    </row>
    <row r="12" spans="2:14" ht="26.25" customHeight="1" thickBot="1" x14ac:dyDescent="0.25">
      <c r="B12" s="231"/>
      <c r="C12" s="232"/>
      <c r="D12" s="215">
        <v>201</v>
      </c>
      <c r="E12" s="216"/>
      <c r="F12" s="217">
        <v>0.15</v>
      </c>
      <c r="G12" s="201"/>
      <c r="H12" s="201"/>
      <c r="I12" s="201"/>
      <c r="J12" s="201"/>
      <c r="K12" s="201"/>
      <c r="L12" s="201"/>
      <c r="M12" s="201"/>
      <c r="N12" s="202"/>
    </row>
    <row r="13" spans="2:14" ht="9.75" customHeight="1" thickBot="1" x14ac:dyDescent="0.25">
      <c r="C13" s="5"/>
    </row>
    <row r="14" spans="2:14" ht="26.25" customHeight="1" thickBot="1" x14ac:dyDescent="0.25">
      <c r="B14" s="222" t="s">
        <v>389</v>
      </c>
      <c r="C14" s="225" t="s">
        <v>248</v>
      </c>
      <c r="D14" s="236" t="s">
        <v>390</v>
      </c>
      <c r="E14" s="237"/>
      <c r="F14" s="237"/>
      <c r="G14" s="237"/>
      <c r="H14" s="237"/>
      <c r="I14" s="237"/>
      <c r="J14" s="237"/>
      <c r="K14" s="237"/>
      <c r="L14" s="237"/>
      <c r="M14" s="237"/>
      <c r="N14" s="238"/>
    </row>
    <row r="15" spans="2:14" ht="51.75" customHeight="1" thickBot="1" x14ac:dyDescent="0.25">
      <c r="B15" s="223"/>
      <c r="C15" s="226"/>
      <c r="D15" s="185" t="s">
        <v>377</v>
      </c>
      <c r="E15" s="191" t="s">
        <v>381</v>
      </c>
      <c r="F15" s="192" t="s">
        <v>392</v>
      </c>
      <c r="G15" s="193" t="s">
        <v>394</v>
      </c>
      <c r="H15" s="191" t="s">
        <v>382</v>
      </c>
      <c r="I15" s="192" t="s">
        <v>383</v>
      </c>
      <c r="J15" s="193" t="s">
        <v>393</v>
      </c>
      <c r="K15" s="183" t="s">
        <v>378</v>
      </c>
      <c r="L15" s="186" t="s">
        <v>380</v>
      </c>
      <c r="M15" s="184" t="s">
        <v>388</v>
      </c>
      <c r="N15" s="82" t="s">
        <v>387</v>
      </c>
    </row>
    <row r="16" spans="2:14" ht="37.5" customHeight="1" x14ac:dyDescent="0.2">
      <c r="B16" s="223"/>
      <c r="C16" s="196" t="s">
        <v>357</v>
      </c>
      <c r="D16" s="194">
        <v>0</v>
      </c>
      <c r="E16" s="187"/>
      <c r="F16" s="132"/>
      <c r="G16" s="189"/>
      <c r="H16" s="187"/>
      <c r="I16" s="132"/>
      <c r="J16" s="189"/>
      <c r="K16" s="203">
        <v>3</v>
      </c>
      <c r="L16" s="218">
        <f t="shared" ref="L16:L47" si="0">D16*K16</f>
        <v>0</v>
      </c>
      <c r="M16" s="244">
        <f>SUM(L16:L146)</f>
        <v>0</v>
      </c>
      <c r="N16" s="247">
        <f>VLOOKUP(M16,D4:F12,3,TRUE)</f>
        <v>0</v>
      </c>
    </row>
    <row r="17" spans="2:14" ht="37.5" customHeight="1" x14ac:dyDescent="0.2">
      <c r="B17" s="223"/>
      <c r="C17" s="196" t="s">
        <v>250</v>
      </c>
      <c r="D17" s="195">
        <v>0</v>
      </c>
      <c r="E17" s="187"/>
      <c r="F17" s="132"/>
      <c r="G17" s="189"/>
      <c r="H17" s="187"/>
      <c r="I17" s="132"/>
      <c r="J17" s="189"/>
      <c r="K17" s="203">
        <v>1</v>
      </c>
      <c r="L17" s="218">
        <f t="shared" si="0"/>
        <v>0</v>
      </c>
      <c r="M17" s="245"/>
      <c r="N17" s="248"/>
    </row>
    <row r="18" spans="2:14" ht="37.5" customHeight="1" x14ac:dyDescent="0.2">
      <c r="B18" s="223"/>
      <c r="C18" s="196" t="s">
        <v>358</v>
      </c>
      <c r="D18" s="195">
        <v>0</v>
      </c>
      <c r="E18" s="187"/>
      <c r="F18" s="132"/>
      <c r="G18" s="189"/>
      <c r="H18" s="187"/>
      <c r="I18" s="132"/>
      <c r="J18" s="189"/>
      <c r="K18" s="203">
        <v>3</v>
      </c>
      <c r="L18" s="218">
        <f t="shared" si="0"/>
        <v>0</v>
      </c>
      <c r="M18" s="245"/>
      <c r="N18" s="248"/>
    </row>
    <row r="19" spans="2:14" ht="37.5" customHeight="1" x14ac:dyDescent="0.2">
      <c r="B19" s="223"/>
      <c r="C19" s="196" t="s">
        <v>359</v>
      </c>
      <c r="D19" s="195">
        <v>0</v>
      </c>
      <c r="E19" s="187"/>
      <c r="F19" s="132"/>
      <c r="G19" s="189"/>
      <c r="H19" s="187"/>
      <c r="I19" s="132"/>
      <c r="J19" s="189"/>
      <c r="K19" s="203">
        <v>2</v>
      </c>
      <c r="L19" s="218">
        <f t="shared" si="0"/>
        <v>0</v>
      </c>
      <c r="M19" s="245"/>
      <c r="N19" s="248"/>
    </row>
    <row r="20" spans="2:14" ht="37.5" customHeight="1" thickBot="1" x14ac:dyDescent="0.25">
      <c r="B20" s="223"/>
      <c r="C20" s="196" t="s">
        <v>360</v>
      </c>
      <c r="D20" s="195">
        <v>0</v>
      </c>
      <c r="E20" s="187"/>
      <c r="F20" s="132"/>
      <c r="G20" s="189"/>
      <c r="H20" s="187"/>
      <c r="I20" s="132"/>
      <c r="J20" s="189"/>
      <c r="K20" s="203">
        <v>1</v>
      </c>
      <c r="L20" s="218">
        <f t="shared" si="0"/>
        <v>0</v>
      </c>
      <c r="M20" s="246"/>
      <c r="N20" s="249"/>
    </row>
    <row r="21" spans="2:14" ht="37.5" customHeight="1" x14ac:dyDescent="0.2">
      <c r="B21" s="223"/>
      <c r="C21" s="196" t="s">
        <v>246</v>
      </c>
      <c r="D21" s="195">
        <v>0</v>
      </c>
      <c r="E21" s="187"/>
      <c r="F21" s="132"/>
      <c r="G21" s="189"/>
      <c r="H21" s="187"/>
      <c r="I21" s="132"/>
      <c r="J21" s="189"/>
      <c r="K21" s="203">
        <v>1</v>
      </c>
      <c r="L21" s="218">
        <f t="shared" si="0"/>
        <v>0</v>
      </c>
      <c r="M21" s="242"/>
      <c r="N21" s="242"/>
    </row>
    <row r="22" spans="2:14" ht="37.5" customHeight="1" x14ac:dyDescent="0.2">
      <c r="B22" s="223"/>
      <c r="C22" s="196" t="s">
        <v>361</v>
      </c>
      <c r="D22" s="195">
        <v>0</v>
      </c>
      <c r="E22" s="187"/>
      <c r="F22" s="132"/>
      <c r="G22" s="189"/>
      <c r="H22" s="187"/>
      <c r="I22" s="132"/>
      <c r="J22" s="189"/>
      <c r="K22" s="203">
        <v>2</v>
      </c>
      <c r="L22" s="218">
        <f t="shared" si="0"/>
        <v>0</v>
      </c>
      <c r="M22" s="242"/>
      <c r="N22" s="242"/>
    </row>
    <row r="23" spans="2:14" ht="37.5" customHeight="1" x14ac:dyDescent="0.2">
      <c r="B23" s="223"/>
      <c r="C23" s="196" t="s">
        <v>247</v>
      </c>
      <c r="D23" s="195">
        <v>0</v>
      </c>
      <c r="E23" s="187"/>
      <c r="F23" s="132"/>
      <c r="G23" s="189"/>
      <c r="H23" s="187"/>
      <c r="I23" s="132"/>
      <c r="J23" s="189"/>
      <c r="K23" s="203">
        <v>1</v>
      </c>
      <c r="L23" s="218">
        <f t="shared" si="0"/>
        <v>0</v>
      </c>
      <c r="M23" s="242"/>
      <c r="N23" s="242"/>
    </row>
    <row r="24" spans="2:14" ht="37.5" customHeight="1" x14ac:dyDescent="0.2">
      <c r="B24" s="223"/>
      <c r="C24" s="196" t="s">
        <v>362</v>
      </c>
      <c r="D24" s="195">
        <v>0</v>
      </c>
      <c r="E24" s="187"/>
      <c r="F24" s="132"/>
      <c r="G24" s="189"/>
      <c r="H24" s="187"/>
      <c r="I24" s="132"/>
      <c r="J24" s="189"/>
      <c r="K24" s="203">
        <v>3</v>
      </c>
      <c r="L24" s="218">
        <f t="shared" si="0"/>
        <v>0</v>
      </c>
      <c r="M24" s="242"/>
      <c r="N24" s="242"/>
    </row>
    <row r="25" spans="2:14" ht="37.5" customHeight="1" x14ac:dyDescent="0.2">
      <c r="B25" s="223"/>
      <c r="C25" s="196" t="s">
        <v>363</v>
      </c>
      <c r="D25" s="195">
        <v>0</v>
      </c>
      <c r="E25" s="187"/>
      <c r="F25" s="132"/>
      <c r="G25" s="189"/>
      <c r="H25" s="187"/>
      <c r="I25" s="132"/>
      <c r="J25" s="189"/>
      <c r="K25" s="203">
        <v>2</v>
      </c>
      <c r="L25" s="218">
        <f t="shared" si="0"/>
        <v>0</v>
      </c>
      <c r="M25" s="242"/>
      <c r="N25" s="242"/>
    </row>
    <row r="26" spans="2:14" ht="37.5" customHeight="1" x14ac:dyDescent="0.2">
      <c r="B26" s="223"/>
      <c r="C26" s="196" t="s">
        <v>364</v>
      </c>
      <c r="D26" s="195">
        <v>0</v>
      </c>
      <c r="E26" s="187"/>
      <c r="F26" s="132"/>
      <c r="G26" s="189"/>
      <c r="H26" s="187"/>
      <c r="I26" s="132"/>
      <c r="J26" s="189"/>
      <c r="K26" s="203">
        <v>2</v>
      </c>
      <c r="L26" s="218">
        <f t="shared" si="0"/>
        <v>0</v>
      </c>
      <c r="M26" s="242"/>
      <c r="N26" s="242"/>
    </row>
    <row r="27" spans="2:14" ht="37.5" customHeight="1" x14ac:dyDescent="0.2">
      <c r="B27" s="223"/>
      <c r="C27" s="196" t="s">
        <v>370</v>
      </c>
      <c r="D27" s="195">
        <v>0</v>
      </c>
      <c r="E27" s="187"/>
      <c r="F27" s="132"/>
      <c r="G27" s="189"/>
      <c r="H27" s="187"/>
      <c r="I27" s="132"/>
      <c r="J27" s="189"/>
      <c r="K27" s="203">
        <v>2</v>
      </c>
      <c r="L27" s="218">
        <f t="shared" si="0"/>
        <v>0</v>
      </c>
      <c r="M27" s="242"/>
      <c r="N27" s="242"/>
    </row>
    <row r="28" spans="2:14" ht="37.5" customHeight="1" x14ac:dyDescent="0.2">
      <c r="B28" s="223"/>
      <c r="C28" s="196" t="s">
        <v>365</v>
      </c>
      <c r="D28" s="195">
        <v>0</v>
      </c>
      <c r="E28" s="187"/>
      <c r="F28" s="132"/>
      <c r="G28" s="189"/>
      <c r="H28" s="187"/>
      <c r="I28" s="132"/>
      <c r="J28" s="189"/>
      <c r="K28" s="203">
        <v>1</v>
      </c>
      <c r="L28" s="218">
        <f t="shared" si="0"/>
        <v>0</v>
      </c>
      <c r="M28" s="242"/>
      <c r="N28" s="242"/>
    </row>
    <row r="29" spans="2:14" ht="37.5" customHeight="1" x14ac:dyDescent="0.2">
      <c r="B29" s="223"/>
      <c r="C29" s="196" t="s">
        <v>249</v>
      </c>
      <c r="D29" s="195">
        <v>0</v>
      </c>
      <c r="E29" s="187"/>
      <c r="F29" s="132"/>
      <c r="G29" s="189"/>
      <c r="H29" s="187"/>
      <c r="I29" s="132"/>
      <c r="J29" s="189"/>
      <c r="K29" s="203">
        <v>1</v>
      </c>
      <c r="L29" s="218">
        <f t="shared" si="0"/>
        <v>0</v>
      </c>
      <c r="M29" s="242"/>
      <c r="N29" s="242"/>
    </row>
    <row r="30" spans="2:14" ht="37.5" customHeight="1" x14ac:dyDescent="0.2">
      <c r="B30" s="223"/>
      <c r="C30" s="196" t="s">
        <v>251</v>
      </c>
      <c r="D30" s="195">
        <v>0</v>
      </c>
      <c r="E30" s="187"/>
      <c r="F30" s="132"/>
      <c r="G30" s="189"/>
      <c r="H30" s="187"/>
      <c r="I30" s="132"/>
      <c r="J30" s="189"/>
      <c r="K30" s="203">
        <v>2</v>
      </c>
      <c r="L30" s="218">
        <f t="shared" si="0"/>
        <v>0</v>
      </c>
      <c r="M30" s="242"/>
      <c r="N30" s="242"/>
    </row>
    <row r="31" spans="2:14" ht="37.5" customHeight="1" x14ac:dyDescent="0.2">
      <c r="B31" s="223"/>
      <c r="C31" s="196" t="s">
        <v>252</v>
      </c>
      <c r="D31" s="195">
        <v>0</v>
      </c>
      <c r="E31" s="187"/>
      <c r="F31" s="132"/>
      <c r="G31" s="189"/>
      <c r="H31" s="187"/>
      <c r="I31" s="132"/>
      <c r="J31" s="189"/>
      <c r="K31" s="203">
        <v>2</v>
      </c>
      <c r="L31" s="218">
        <f t="shared" si="0"/>
        <v>0</v>
      </c>
      <c r="M31" s="242"/>
      <c r="N31" s="242"/>
    </row>
    <row r="32" spans="2:14" ht="37.5" customHeight="1" x14ac:dyDescent="0.2">
      <c r="B32" s="223"/>
      <c r="C32" s="196" t="s">
        <v>253</v>
      </c>
      <c r="D32" s="195">
        <v>0</v>
      </c>
      <c r="E32" s="187"/>
      <c r="F32" s="132"/>
      <c r="G32" s="189"/>
      <c r="H32" s="187"/>
      <c r="I32" s="132"/>
      <c r="J32" s="189"/>
      <c r="K32" s="203">
        <v>1</v>
      </c>
      <c r="L32" s="218">
        <f t="shared" si="0"/>
        <v>0</v>
      </c>
      <c r="M32" s="242"/>
      <c r="N32" s="242"/>
    </row>
    <row r="33" spans="2:17" ht="37.5" customHeight="1" x14ac:dyDescent="0.2">
      <c r="B33" s="223"/>
      <c r="C33" s="196" t="s">
        <v>254</v>
      </c>
      <c r="D33" s="195">
        <v>0</v>
      </c>
      <c r="E33" s="187"/>
      <c r="F33" s="132"/>
      <c r="G33" s="189"/>
      <c r="H33" s="187"/>
      <c r="I33" s="132"/>
      <c r="J33" s="189"/>
      <c r="K33" s="203">
        <v>2</v>
      </c>
      <c r="L33" s="218">
        <f t="shared" si="0"/>
        <v>0</v>
      </c>
      <c r="M33" s="242"/>
      <c r="N33" s="242"/>
    </row>
    <row r="34" spans="2:17" ht="37.5" customHeight="1" x14ac:dyDescent="0.2">
      <c r="B34" s="223"/>
      <c r="C34" s="196" t="s">
        <v>255</v>
      </c>
      <c r="D34" s="195">
        <v>0</v>
      </c>
      <c r="E34" s="187"/>
      <c r="F34" s="132"/>
      <c r="G34" s="189"/>
      <c r="H34" s="187"/>
      <c r="I34" s="132"/>
      <c r="J34" s="189"/>
      <c r="K34" s="203">
        <v>2</v>
      </c>
      <c r="L34" s="218">
        <f t="shared" si="0"/>
        <v>0</v>
      </c>
      <c r="M34" s="242"/>
      <c r="N34" s="242"/>
    </row>
    <row r="35" spans="2:17" ht="37.5" customHeight="1" x14ac:dyDescent="0.2">
      <c r="B35" s="223"/>
      <c r="C35" s="196" t="s">
        <v>256</v>
      </c>
      <c r="D35" s="195">
        <v>0</v>
      </c>
      <c r="E35" s="187"/>
      <c r="F35" s="132"/>
      <c r="G35" s="189"/>
      <c r="H35" s="187"/>
      <c r="I35" s="132"/>
      <c r="J35" s="189"/>
      <c r="K35" s="203">
        <v>3</v>
      </c>
      <c r="L35" s="218">
        <f t="shared" si="0"/>
        <v>0</v>
      </c>
      <c r="M35" s="242"/>
      <c r="N35" s="242"/>
    </row>
    <row r="36" spans="2:17" ht="37.5" customHeight="1" x14ac:dyDescent="0.2">
      <c r="B36" s="223"/>
      <c r="C36" s="196" t="s">
        <v>257</v>
      </c>
      <c r="D36" s="195">
        <v>0</v>
      </c>
      <c r="E36" s="187"/>
      <c r="F36" s="132"/>
      <c r="G36" s="189"/>
      <c r="H36" s="187"/>
      <c r="I36" s="132"/>
      <c r="J36" s="189"/>
      <c r="K36" s="203">
        <v>3</v>
      </c>
      <c r="L36" s="218">
        <f t="shared" si="0"/>
        <v>0</v>
      </c>
      <c r="M36" s="242"/>
      <c r="N36" s="242"/>
    </row>
    <row r="37" spans="2:17" ht="37.5" customHeight="1" x14ac:dyDescent="0.2">
      <c r="B37" s="223"/>
      <c r="C37" s="196" t="s">
        <v>258</v>
      </c>
      <c r="D37" s="195">
        <v>0</v>
      </c>
      <c r="E37" s="187"/>
      <c r="F37" s="132"/>
      <c r="G37" s="189"/>
      <c r="H37" s="187"/>
      <c r="I37" s="132"/>
      <c r="J37" s="189"/>
      <c r="K37" s="203">
        <v>3</v>
      </c>
      <c r="L37" s="218">
        <f t="shared" si="0"/>
        <v>0</v>
      </c>
      <c r="M37" s="242"/>
      <c r="N37" s="242"/>
    </row>
    <row r="38" spans="2:17" ht="37.5" customHeight="1" x14ac:dyDescent="0.2">
      <c r="B38" s="223"/>
      <c r="C38" s="196" t="s">
        <v>262</v>
      </c>
      <c r="D38" s="195">
        <v>0</v>
      </c>
      <c r="E38" s="187"/>
      <c r="F38" s="132"/>
      <c r="G38" s="189"/>
      <c r="H38" s="187"/>
      <c r="I38" s="132"/>
      <c r="J38" s="189"/>
      <c r="K38" s="203">
        <v>3</v>
      </c>
      <c r="L38" s="218">
        <f t="shared" si="0"/>
        <v>0</v>
      </c>
      <c r="M38" s="242"/>
      <c r="N38" s="242"/>
    </row>
    <row r="39" spans="2:17" ht="37.5" customHeight="1" x14ac:dyDescent="0.2">
      <c r="B39" s="223"/>
      <c r="C39" s="196" t="s">
        <v>259</v>
      </c>
      <c r="D39" s="195">
        <v>0</v>
      </c>
      <c r="E39" s="187"/>
      <c r="F39" s="132"/>
      <c r="G39" s="189"/>
      <c r="H39" s="187"/>
      <c r="I39" s="132"/>
      <c r="J39" s="189"/>
      <c r="K39" s="203">
        <v>3</v>
      </c>
      <c r="L39" s="218">
        <f t="shared" si="0"/>
        <v>0</v>
      </c>
      <c r="M39" s="242"/>
      <c r="N39" s="242"/>
    </row>
    <row r="40" spans="2:17" ht="37.5" customHeight="1" x14ac:dyDescent="0.2">
      <c r="B40" s="223"/>
      <c r="C40" s="196" t="s">
        <v>260</v>
      </c>
      <c r="D40" s="195">
        <v>0</v>
      </c>
      <c r="E40" s="187"/>
      <c r="F40" s="132"/>
      <c r="G40" s="189"/>
      <c r="H40" s="187"/>
      <c r="I40" s="132"/>
      <c r="J40" s="189"/>
      <c r="K40" s="203">
        <v>3</v>
      </c>
      <c r="L40" s="218">
        <f t="shared" si="0"/>
        <v>0</v>
      </c>
      <c r="M40" s="242"/>
      <c r="N40" s="242"/>
    </row>
    <row r="41" spans="2:17" ht="37.5" customHeight="1" x14ac:dyDescent="0.2">
      <c r="B41" s="223"/>
      <c r="C41" s="196" t="s">
        <v>366</v>
      </c>
      <c r="D41" s="195">
        <v>0</v>
      </c>
      <c r="E41" s="187"/>
      <c r="F41" s="132"/>
      <c r="G41" s="189"/>
      <c r="H41" s="187"/>
      <c r="I41" s="132"/>
      <c r="J41" s="189"/>
      <c r="K41" s="203">
        <v>2</v>
      </c>
      <c r="L41" s="218">
        <f t="shared" si="0"/>
        <v>0</v>
      </c>
      <c r="M41" s="242"/>
      <c r="N41" s="242"/>
    </row>
    <row r="42" spans="2:17" ht="37.5" customHeight="1" x14ac:dyDescent="0.2">
      <c r="B42" s="223"/>
      <c r="C42" s="196" t="s">
        <v>261</v>
      </c>
      <c r="D42" s="195">
        <v>0</v>
      </c>
      <c r="E42" s="187"/>
      <c r="F42" s="132"/>
      <c r="G42" s="189"/>
      <c r="H42" s="187"/>
      <c r="I42" s="132"/>
      <c r="J42" s="189"/>
      <c r="K42" s="203">
        <v>3</v>
      </c>
      <c r="L42" s="218">
        <f t="shared" si="0"/>
        <v>0</v>
      </c>
      <c r="M42" s="242"/>
      <c r="N42" s="242"/>
    </row>
    <row r="43" spans="2:17" ht="37.5" customHeight="1" x14ac:dyDescent="0.2">
      <c r="B43" s="223"/>
      <c r="C43" s="196" t="s">
        <v>367</v>
      </c>
      <c r="D43" s="195">
        <v>0</v>
      </c>
      <c r="E43" s="187"/>
      <c r="F43" s="132"/>
      <c r="G43" s="189"/>
      <c r="H43" s="187"/>
      <c r="I43" s="132"/>
      <c r="J43" s="189"/>
      <c r="K43" s="203">
        <v>3</v>
      </c>
      <c r="L43" s="218">
        <f t="shared" si="0"/>
        <v>0</v>
      </c>
      <c r="M43" s="242"/>
      <c r="N43" s="242"/>
    </row>
    <row r="44" spans="2:17" ht="37.5" customHeight="1" x14ac:dyDescent="0.2">
      <c r="B44" s="223"/>
      <c r="C44" s="196" t="s">
        <v>368</v>
      </c>
      <c r="D44" s="195">
        <v>0</v>
      </c>
      <c r="E44" s="187"/>
      <c r="F44" s="132"/>
      <c r="G44" s="189"/>
      <c r="H44" s="187"/>
      <c r="I44" s="132"/>
      <c r="J44" s="189"/>
      <c r="K44" s="203">
        <v>2</v>
      </c>
      <c r="L44" s="218">
        <f t="shared" si="0"/>
        <v>0</v>
      </c>
      <c r="M44" s="242"/>
      <c r="N44" s="242"/>
    </row>
    <row r="45" spans="2:17" ht="37.5" customHeight="1" x14ac:dyDescent="0.2">
      <c r="B45" s="223"/>
      <c r="C45" s="196" t="s">
        <v>369</v>
      </c>
      <c r="D45" s="195">
        <v>0</v>
      </c>
      <c r="E45" s="187"/>
      <c r="F45" s="132"/>
      <c r="G45" s="189"/>
      <c r="H45" s="187"/>
      <c r="I45" s="132"/>
      <c r="J45" s="189"/>
      <c r="K45" s="203">
        <v>2</v>
      </c>
      <c r="L45" s="218">
        <f t="shared" si="0"/>
        <v>0</v>
      </c>
      <c r="M45" s="242"/>
      <c r="N45" s="242"/>
      <c r="Q45" s="10"/>
    </row>
    <row r="46" spans="2:17" ht="37.5" customHeight="1" x14ac:dyDescent="0.2">
      <c r="B46" s="223"/>
      <c r="C46" s="196" t="s">
        <v>371</v>
      </c>
      <c r="D46" s="195">
        <v>0</v>
      </c>
      <c r="E46" s="187"/>
      <c r="F46" s="132"/>
      <c r="G46" s="189"/>
      <c r="H46" s="187"/>
      <c r="I46" s="132"/>
      <c r="J46" s="189"/>
      <c r="K46" s="203">
        <v>3</v>
      </c>
      <c r="L46" s="218">
        <f t="shared" si="0"/>
        <v>0</v>
      </c>
      <c r="M46" s="242"/>
      <c r="N46" s="242"/>
    </row>
    <row r="47" spans="2:17" ht="37.5" customHeight="1" x14ac:dyDescent="0.2">
      <c r="B47" s="223"/>
      <c r="C47" s="196" t="s">
        <v>277</v>
      </c>
      <c r="D47" s="195">
        <v>0</v>
      </c>
      <c r="E47" s="187"/>
      <c r="F47" s="132"/>
      <c r="G47" s="189"/>
      <c r="H47" s="187"/>
      <c r="I47" s="132"/>
      <c r="J47" s="189"/>
      <c r="K47" s="203">
        <v>1</v>
      </c>
      <c r="L47" s="218">
        <f t="shared" si="0"/>
        <v>0</v>
      </c>
      <c r="M47" s="242"/>
      <c r="N47" s="242"/>
    </row>
    <row r="48" spans="2:17" ht="37.5" customHeight="1" x14ac:dyDescent="0.2">
      <c r="B48" s="223"/>
      <c r="C48" s="196" t="s">
        <v>263</v>
      </c>
      <c r="D48" s="195">
        <v>0</v>
      </c>
      <c r="E48" s="187"/>
      <c r="F48" s="132"/>
      <c r="G48" s="189"/>
      <c r="H48" s="187"/>
      <c r="I48" s="132"/>
      <c r="J48" s="189"/>
      <c r="K48" s="203">
        <v>2</v>
      </c>
      <c r="L48" s="218">
        <f t="shared" ref="L48:L79" si="1">D48*K48</f>
        <v>0</v>
      </c>
      <c r="M48" s="242"/>
      <c r="N48" s="242"/>
    </row>
    <row r="49" spans="2:14" ht="37.5" customHeight="1" x14ac:dyDescent="0.2">
      <c r="B49" s="223"/>
      <c r="C49" s="196" t="s">
        <v>264</v>
      </c>
      <c r="D49" s="195">
        <v>0</v>
      </c>
      <c r="E49" s="187"/>
      <c r="F49" s="132"/>
      <c r="G49" s="189"/>
      <c r="H49" s="187"/>
      <c r="I49" s="132"/>
      <c r="J49" s="189"/>
      <c r="K49" s="203">
        <v>1</v>
      </c>
      <c r="L49" s="218">
        <f t="shared" si="1"/>
        <v>0</v>
      </c>
      <c r="M49" s="242"/>
      <c r="N49" s="242"/>
    </row>
    <row r="50" spans="2:14" ht="37.5" customHeight="1" x14ac:dyDescent="0.2">
      <c r="B50" s="223"/>
      <c r="C50" s="196" t="s">
        <v>265</v>
      </c>
      <c r="D50" s="195">
        <v>0</v>
      </c>
      <c r="E50" s="187"/>
      <c r="F50" s="132"/>
      <c r="G50" s="189"/>
      <c r="H50" s="187"/>
      <c r="I50" s="132"/>
      <c r="J50" s="189"/>
      <c r="K50" s="203">
        <v>2</v>
      </c>
      <c r="L50" s="218">
        <f t="shared" si="1"/>
        <v>0</v>
      </c>
      <c r="M50" s="242"/>
      <c r="N50" s="242"/>
    </row>
    <row r="51" spans="2:14" ht="37.5" customHeight="1" x14ac:dyDescent="0.2">
      <c r="B51" s="223"/>
      <c r="C51" s="196" t="s">
        <v>266</v>
      </c>
      <c r="D51" s="195">
        <v>0</v>
      </c>
      <c r="E51" s="187"/>
      <c r="F51" s="132"/>
      <c r="G51" s="189"/>
      <c r="H51" s="187"/>
      <c r="I51" s="132"/>
      <c r="J51" s="189"/>
      <c r="K51" s="203">
        <v>1</v>
      </c>
      <c r="L51" s="218">
        <f t="shared" si="1"/>
        <v>0</v>
      </c>
      <c r="M51" s="242"/>
      <c r="N51" s="242"/>
    </row>
    <row r="52" spans="2:14" ht="37.5" customHeight="1" x14ac:dyDescent="0.2">
      <c r="B52" s="223"/>
      <c r="C52" s="196" t="s">
        <v>267</v>
      </c>
      <c r="D52" s="195">
        <v>0</v>
      </c>
      <c r="E52" s="187"/>
      <c r="F52" s="132"/>
      <c r="G52" s="189"/>
      <c r="H52" s="187"/>
      <c r="I52" s="132"/>
      <c r="J52" s="189"/>
      <c r="K52" s="203">
        <v>1</v>
      </c>
      <c r="L52" s="218">
        <f t="shared" si="1"/>
        <v>0</v>
      </c>
      <c r="M52" s="242"/>
      <c r="N52" s="242"/>
    </row>
    <row r="53" spans="2:14" ht="37.5" customHeight="1" x14ac:dyDescent="0.2">
      <c r="B53" s="223"/>
      <c r="C53" s="196" t="s">
        <v>268</v>
      </c>
      <c r="D53" s="195">
        <v>0</v>
      </c>
      <c r="E53" s="187"/>
      <c r="F53" s="132"/>
      <c r="G53" s="189"/>
      <c r="H53" s="187"/>
      <c r="I53" s="132"/>
      <c r="J53" s="189"/>
      <c r="K53" s="203">
        <v>1</v>
      </c>
      <c r="L53" s="218">
        <f t="shared" si="1"/>
        <v>0</v>
      </c>
      <c r="M53" s="242"/>
      <c r="N53" s="242"/>
    </row>
    <row r="54" spans="2:14" ht="37.5" customHeight="1" x14ac:dyDescent="0.2">
      <c r="B54" s="223"/>
      <c r="C54" s="196" t="s">
        <v>269</v>
      </c>
      <c r="D54" s="195">
        <v>0</v>
      </c>
      <c r="E54" s="187"/>
      <c r="F54" s="132"/>
      <c r="G54" s="189"/>
      <c r="H54" s="187"/>
      <c r="I54" s="132"/>
      <c r="J54" s="189"/>
      <c r="K54" s="203">
        <v>3</v>
      </c>
      <c r="L54" s="218">
        <f t="shared" si="1"/>
        <v>0</v>
      </c>
      <c r="M54" s="242"/>
      <c r="N54" s="242"/>
    </row>
    <row r="55" spans="2:14" ht="37.5" customHeight="1" x14ac:dyDescent="0.2">
      <c r="B55" s="223"/>
      <c r="C55" s="196" t="s">
        <v>270</v>
      </c>
      <c r="D55" s="195">
        <v>0</v>
      </c>
      <c r="E55" s="187"/>
      <c r="F55" s="132"/>
      <c r="G55" s="189"/>
      <c r="H55" s="187"/>
      <c r="I55" s="132"/>
      <c r="J55" s="189"/>
      <c r="K55" s="203">
        <v>1</v>
      </c>
      <c r="L55" s="218">
        <f t="shared" si="1"/>
        <v>0</v>
      </c>
      <c r="M55" s="242"/>
      <c r="N55" s="242"/>
    </row>
    <row r="56" spans="2:14" ht="37.5" customHeight="1" x14ac:dyDescent="0.2">
      <c r="B56" s="223"/>
      <c r="C56" s="196" t="s">
        <v>271</v>
      </c>
      <c r="D56" s="195">
        <v>0</v>
      </c>
      <c r="E56" s="187"/>
      <c r="F56" s="132"/>
      <c r="G56" s="189"/>
      <c r="H56" s="187"/>
      <c r="I56" s="132"/>
      <c r="J56" s="189"/>
      <c r="K56" s="203">
        <v>1</v>
      </c>
      <c r="L56" s="218">
        <f t="shared" si="1"/>
        <v>0</v>
      </c>
      <c r="M56" s="242"/>
      <c r="N56" s="242"/>
    </row>
    <row r="57" spans="2:14" ht="37.5" customHeight="1" x14ac:dyDescent="0.2">
      <c r="B57" s="223"/>
      <c r="C57" s="196" t="s">
        <v>272</v>
      </c>
      <c r="D57" s="195">
        <v>0</v>
      </c>
      <c r="E57" s="187"/>
      <c r="F57" s="132"/>
      <c r="G57" s="189"/>
      <c r="H57" s="187"/>
      <c r="I57" s="132"/>
      <c r="J57" s="189"/>
      <c r="K57" s="203">
        <v>3</v>
      </c>
      <c r="L57" s="218">
        <f t="shared" si="1"/>
        <v>0</v>
      </c>
      <c r="M57" s="242"/>
      <c r="N57" s="242"/>
    </row>
    <row r="58" spans="2:14" ht="37.5" customHeight="1" x14ac:dyDescent="0.2">
      <c r="B58" s="223"/>
      <c r="C58" s="196" t="s">
        <v>372</v>
      </c>
      <c r="D58" s="195">
        <v>0</v>
      </c>
      <c r="E58" s="187"/>
      <c r="F58" s="132"/>
      <c r="G58" s="189"/>
      <c r="H58" s="187"/>
      <c r="I58" s="132"/>
      <c r="J58" s="189"/>
      <c r="K58" s="203">
        <v>1</v>
      </c>
      <c r="L58" s="218">
        <f t="shared" si="1"/>
        <v>0</v>
      </c>
      <c r="M58" s="242"/>
      <c r="N58" s="242"/>
    </row>
    <row r="59" spans="2:14" ht="37.5" customHeight="1" x14ac:dyDescent="0.2">
      <c r="B59" s="223"/>
      <c r="C59" s="196" t="s">
        <v>373</v>
      </c>
      <c r="D59" s="195">
        <v>0</v>
      </c>
      <c r="E59" s="187"/>
      <c r="F59" s="132"/>
      <c r="G59" s="189"/>
      <c r="H59" s="187"/>
      <c r="I59" s="132"/>
      <c r="J59" s="189"/>
      <c r="K59" s="203">
        <v>2</v>
      </c>
      <c r="L59" s="218">
        <f t="shared" si="1"/>
        <v>0</v>
      </c>
      <c r="M59" s="242"/>
      <c r="N59" s="242"/>
    </row>
    <row r="60" spans="2:14" ht="37.5" customHeight="1" x14ac:dyDescent="0.2">
      <c r="B60" s="223"/>
      <c r="C60" s="196" t="s">
        <v>273</v>
      </c>
      <c r="D60" s="195">
        <v>0</v>
      </c>
      <c r="E60" s="187"/>
      <c r="F60" s="132"/>
      <c r="G60" s="189"/>
      <c r="H60" s="187"/>
      <c r="I60" s="132"/>
      <c r="J60" s="189"/>
      <c r="K60" s="203">
        <v>2</v>
      </c>
      <c r="L60" s="218">
        <f t="shared" si="1"/>
        <v>0</v>
      </c>
      <c r="M60" s="242"/>
      <c r="N60" s="242"/>
    </row>
    <row r="61" spans="2:14" ht="37.5" customHeight="1" x14ac:dyDescent="0.2">
      <c r="B61" s="223"/>
      <c r="C61" s="196" t="s">
        <v>274</v>
      </c>
      <c r="D61" s="195">
        <v>0</v>
      </c>
      <c r="E61" s="187"/>
      <c r="F61" s="132"/>
      <c r="G61" s="189"/>
      <c r="H61" s="187"/>
      <c r="I61" s="132"/>
      <c r="J61" s="189"/>
      <c r="K61" s="203">
        <v>3</v>
      </c>
      <c r="L61" s="218">
        <f t="shared" si="1"/>
        <v>0</v>
      </c>
      <c r="M61" s="242"/>
      <c r="N61" s="242"/>
    </row>
    <row r="62" spans="2:14" ht="37.5" customHeight="1" x14ac:dyDescent="0.2">
      <c r="B62" s="223"/>
      <c r="C62" s="196" t="s">
        <v>374</v>
      </c>
      <c r="D62" s="195">
        <v>0</v>
      </c>
      <c r="E62" s="187"/>
      <c r="F62" s="132"/>
      <c r="G62" s="189"/>
      <c r="H62" s="187"/>
      <c r="I62" s="132"/>
      <c r="J62" s="189"/>
      <c r="K62" s="203">
        <v>2</v>
      </c>
      <c r="L62" s="218">
        <f t="shared" si="1"/>
        <v>0</v>
      </c>
      <c r="M62" s="242"/>
      <c r="N62" s="242"/>
    </row>
    <row r="63" spans="2:14" ht="37.5" customHeight="1" x14ac:dyDescent="0.2">
      <c r="B63" s="223"/>
      <c r="C63" s="196" t="s">
        <v>375</v>
      </c>
      <c r="D63" s="195">
        <v>0</v>
      </c>
      <c r="E63" s="187"/>
      <c r="F63" s="132"/>
      <c r="G63" s="189"/>
      <c r="H63" s="187"/>
      <c r="I63" s="132"/>
      <c r="J63" s="189"/>
      <c r="K63" s="203">
        <v>2</v>
      </c>
      <c r="L63" s="218">
        <f t="shared" si="1"/>
        <v>0</v>
      </c>
      <c r="M63" s="242"/>
      <c r="N63" s="242"/>
    </row>
    <row r="64" spans="2:14" ht="37.5" customHeight="1" x14ac:dyDescent="0.2">
      <c r="B64" s="223"/>
      <c r="C64" s="196" t="s">
        <v>275</v>
      </c>
      <c r="D64" s="195">
        <v>0</v>
      </c>
      <c r="E64" s="187"/>
      <c r="F64" s="132"/>
      <c r="G64" s="189"/>
      <c r="H64" s="187"/>
      <c r="I64" s="132"/>
      <c r="J64" s="189"/>
      <c r="K64" s="203">
        <v>1</v>
      </c>
      <c r="L64" s="218">
        <f t="shared" si="1"/>
        <v>0</v>
      </c>
      <c r="M64" s="242"/>
      <c r="N64" s="242"/>
    </row>
    <row r="65" spans="2:14" ht="37.5" customHeight="1" x14ac:dyDescent="0.2">
      <c r="B65" s="223"/>
      <c r="C65" s="196" t="s">
        <v>276</v>
      </c>
      <c r="D65" s="195">
        <v>0</v>
      </c>
      <c r="E65" s="187"/>
      <c r="F65" s="132"/>
      <c r="G65" s="189"/>
      <c r="H65" s="187"/>
      <c r="I65" s="132"/>
      <c r="J65" s="189"/>
      <c r="K65" s="203">
        <v>2</v>
      </c>
      <c r="L65" s="218">
        <f t="shared" si="1"/>
        <v>0</v>
      </c>
      <c r="M65" s="242"/>
      <c r="N65" s="242"/>
    </row>
    <row r="66" spans="2:14" ht="37.5" customHeight="1" x14ac:dyDescent="0.2">
      <c r="B66" s="223"/>
      <c r="C66" s="196" t="s">
        <v>278</v>
      </c>
      <c r="D66" s="195">
        <v>0</v>
      </c>
      <c r="E66" s="187"/>
      <c r="F66" s="132"/>
      <c r="G66" s="189"/>
      <c r="H66" s="187"/>
      <c r="I66" s="132"/>
      <c r="J66" s="189"/>
      <c r="K66" s="203">
        <v>1</v>
      </c>
      <c r="L66" s="218">
        <f t="shared" si="1"/>
        <v>0</v>
      </c>
      <c r="M66" s="242"/>
      <c r="N66" s="242"/>
    </row>
    <row r="67" spans="2:14" ht="37.5" customHeight="1" x14ac:dyDescent="0.2">
      <c r="B67" s="223"/>
      <c r="C67" s="196" t="s">
        <v>279</v>
      </c>
      <c r="D67" s="195">
        <v>0</v>
      </c>
      <c r="E67" s="187"/>
      <c r="F67" s="132"/>
      <c r="G67" s="189"/>
      <c r="H67" s="187"/>
      <c r="I67" s="132"/>
      <c r="J67" s="189"/>
      <c r="K67" s="203">
        <v>1</v>
      </c>
      <c r="L67" s="218">
        <f t="shared" si="1"/>
        <v>0</v>
      </c>
      <c r="M67" s="242"/>
      <c r="N67" s="242"/>
    </row>
    <row r="68" spans="2:14" ht="37.5" customHeight="1" x14ac:dyDescent="0.2">
      <c r="B68" s="223"/>
      <c r="C68" s="196" t="s">
        <v>280</v>
      </c>
      <c r="D68" s="195">
        <v>0</v>
      </c>
      <c r="E68" s="187"/>
      <c r="F68" s="132"/>
      <c r="G68" s="189"/>
      <c r="H68" s="187"/>
      <c r="I68" s="132"/>
      <c r="J68" s="189"/>
      <c r="K68" s="203">
        <v>2</v>
      </c>
      <c r="L68" s="218">
        <f t="shared" si="1"/>
        <v>0</v>
      </c>
      <c r="M68" s="242"/>
      <c r="N68" s="242"/>
    </row>
    <row r="69" spans="2:14" ht="37.5" customHeight="1" x14ac:dyDescent="0.2">
      <c r="B69" s="223"/>
      <c r="C69" s="196" t="s">
        <v>281</v>
      </c>
      <c r="D69" s="195">
        <v>0</v>
      </c>
      <c r="E69" s="187"/>
      <c r="F69" s="132"/>
      <c r="G69" s="189"/>
      <c r="H69" s="187"/>
      <c r="I69" s="132"/>
      <c r="J69" s="189"/>
      <c r="K69" s="203">
        <v>3</v>
      </c>
      <c r="L69" s="218">
        <f t="shared" si="1"/>
        <v>0</v>
      </c>
      <c r="M69" s="242"/>
      <c r="N69" s="242"/>
    </row>
    <row r="70" spans="2:14" ht="37.5" customHeight="1" x14ac:dyDescent="0.2">
      <c r="B70" s="223"/>
      <c r="C70" s="196" t="s">
        <v>282</v>
      </c>
      <c r="D70" s="195">
        <v>0</v>
      </c>
      <c r="E70" s="187"/>
      <c r="F70" s="132"/>
      <c r="G70" s="189"/>
      <c r="H70" s="187"/>
      <c r="I70" s="132"/>
      <c r="J70" s="189"/>
      <c r="K70" s="203">
        <v>3</v>
      </c>
      <c r="L70" s="218">
        <f t="shared" si="1"/>
        <v>0</v>
      </c>
      <c r="M70" s="242"/>
      <c r="N70" s="242"/>
    </row>
    <row r="71" spans="2:14" ht="37.5" customHeight="1" x14ac:dyDescent="0.2">
      <c r="B71" s="223"/>
      <c r="C71" s="196" t="s">
        <v>285</v>
      </c>
      <c r="D71" s="195">
        <v>0</v>
      </c>
      <c r="E71" s="187"/>
      <c r="F71" s="132"/>
      <c r="G71" s="189"/>
      <c r="H71" s="187"/>
      <c r="I71" s="132"/>
      <c r="J71" s="189"/>
      <c r="K71" s="203">
        <v>2</v>
      </c>
      <c r="L71" s="218">
        <f t="shared" si="1"/>
        <v>0</v>
      </c>
      <c r="M71" s="242"/>
      <c r="N71" s="242"/>
    </row>
    <row r="72" spans="2:14" ht="37.5" customHeight="1" x14ac:dyDescent="0.2">
      <c r="B72" s="223"/>
      <c r="C72" s="196" t="s">
        <v>283</v>
      </c>
      <c r="D72" s="195">
        <v>0</v>
      </c>
      <c r="E72" s="187"/>
      <c r="F72" s="132"/>
      <c r="G72" s="189"/>
      <c r="H72" s="187"/>
      <c r="I72" s="132"/>
      <c r="J72" s="189"/>
      <c r="K72" s="203">
        <v>3</v>
      </c>
      <c r="L72" s="218">
        <f t="shared" si="1"/>
        <v>0</v>
      </c>
      <c r="M72" s="242"/>
      <c r="N72" s="242"/>
    </row>
    <row r="73" spans="2:14" ht="37.5" customHeight="1" x14ac:dyDescent="0.2">
      <c r="B73" s="223"/>
      <c r="C73" s="196" t="s">
        <v>284</v>
      </c>
      <c r="D73" s="195">
        <v>0</v>
      </c>
      <c r="E73" s="187"/>
      <c r="F73" s="132"/>
      <c r="G73" s="189"/>
      <c r="H73" s="187"/>
      <c r="I73" s="132"/>
      <c r="J73" s="189"/>
      <c r="K73" s="203">
        <v>3</v>
      </c>
      <c r="L73" s="218">
        <f t="shared" si="1"/>
        <v>0</v>
      </c>
      <c r="M73" s="242"/>
      <c r="N73" s="242"/>
    </row>
    <row r="74" spans="2:14" ht="37.5" customHeight="1" x14ac:dyDescent="0.2">
      <c r="B74" s="223"/>
      <c r="C74" s="196" t="s">
        <v>286</v>
      </c>
      <c r="D74" s="195">
        <v>0</v>
      </c>
      <c r="E74" s="187"/>
      <c r="F74" s="132"/>
      <c r="G74" s="189"/>
      <c r="H74" s="187"/>
      <c r="I74" s="132"/>
      <c r="J74" s="189"/>
      <c r="K74" s="203">
        <v>3</v>
      </c>
      <c r="L74" s="218">
        <f t="shared" si="1"/>
        <v>0</v>
      </c>
      <c r="M74" s="242"/>
      <c r="N74" s="242"/>
    </row>
    <row r="75" spans="2:14" ht="37.5" customHeight="1" x14ac:dyDescent="0.2">
      <c r="B75" s="223"/>
      <c r="C75" s="196" t="s">
        <v>287</v>
      </c>
      <c r="D75" s="195">
        <v>0</v>
      </c>
      <c r="E75" s="187"/>
      <c r="F75" s="132"/>
      <c r="G75" s="189"/>
      <c r="H75" s="187"/>
      <c r="I75" s="132"/>
      <c r="J75" s="189"/>
      <c r="K75" s="203">
        <v>2</v>
      </c>
      <c r="L75" s="218">
        <f t="shared" si="1"/>
        <v>0</v>
      </c>
      <c r="M75" s="242"/>
      <c r="N75" s="242"/>
    </row>
    <row r="76" spans="2:14" ht="37.5" customHeight="1" x14ac:dyDescent="0.2">
      <c r="B76" s="223"/>
      <c r="C76" s="196" t="s">
        <v>288</v>
      </c>
      <c r="D76" s="195">
        <v>0</v>
      </c>
      <c r="E76" s="187"/>
      <c r="F76" s="132"/>
      <c r="G76" s="189"/>
      <c r="H76" s="187"/>
      <c r="I76" s="132"/>
      <c r="J76" s="189"/>
      <c r="K76" s="203">
        <v>1</v>
      </c>
      <c r="L76" s="218">
        <f t="shared" si="1"/>
        <v>0</v>
      </c>
      <c r="M76" s="242"/>
      <c r="N76" s="242"/>
    </row>
    <row r="77" spans="2:14" ht="37.5" customHeight="1" x14ac:dyDescent="0.2">
      <c r="B77" s="223"/>
      <c r="C77" s="196" t="s">
        <v>376</v>
      </c>
      <c r="D77" s="195">
        <v>0</v>
      </c>
      <c r="E77" s="187"/>
      <c r="F77" s="132"/>
      <c r="G77" s="189"/>
      <c r="H77" s="187"/>
      <c r="I77" s="132"/>
      <c r="J77" s="189"/>
      <c r="K77" s="203">
        <v>2</v>
      </c>
      <c r="L77" s="218">
        <f t="shared" si="1"/>
        <v>0</v>
      </c>
      <c r="M77" s="242"/>
      <c r="N77" s="242"/>
    </row>
    <row r="78" spans="2:14" ht="37.5" customHeight="1" x14ac:dyDescent="0.2">
      <c r="B78" s="223"/>
      <c r="C78" s="196" t="s">
        <v>289</v>
      </c>
      <c r="D78" s="195">
        <v>0</v>
      </c>
      <c r="E78" s="187"/>
      <c r="F78" s="132"/>
      <c r="G78" s="189"/>
      <c r="H78" s="187"/>
      <c r="I78" s="132"/>
      <c r="J78" s="189"/>
      <c r="K78" s="203">
        <v>2</v>
      </c>
      <c r="L78" s="218">
        <f t="shared" si="1"/>
        <v>0</v>
      </c>
      <c r="M78" s="242"/>
      <c r="N78" s="242"/>
    </row>
    <row r="79" spans="2:14" ht="37.5" customHeight="1" x14ac:dyDescent="0.2">
      <c r="B79" s="223"/>
      <c r="C79" s="196" t="s">
        <v>290</v>
      </c>
      <c r="D79" s="195">
        <v>0</v>
      </c>
      <c r="E79" s="187"/>
      <c r="F79" s="132"/>
      <c r="G79" s="189"/>
      <c r="H79" s="187"/>
      <c r="I79" s="132"/>
      <c r="J79" s="189"/>
      <c r="K79" s="203">
        <v>2</v>
      </c>
      <c r="L79" s="218">
        <f t="shared" si="1"/>
        <v>0</v>
      </c>
      <c r="M79" s="242"/>
      <c r="N79" s="242"/>
    </row>
    <row r="80" spans="2:14" ht="37.5" customHeight="1" x14ac:dyDescent="0.2">
      <c r="B80" s="223"/>
      <c r="C80" s="196" t="s">
        <v>291</v>
      </c>
      <c r="D80" s="195">
        <v>0</v>
      </c>
      <c r="E80" s="187"/>
      <c r="F80" s="132"/>
      <c r="G80" s="189"/>
      <c r="H80" s="187"/>
      <c r="I80" s="132"/>
      <c r="J80" s="189"/>
      <c r="K80" s="203">
        <v>2</v>
      </c>
      <c r="L80" s="218">
        <f t="shared" ref="L80:L111" si="2">D80*K80</f>
        <v>0</v>
      </c>
      <c r="M80" s="242"/>
      <c r="N80" s="242"/>
    </row>
    <row r="81" spans="2:14" ht="37.5" customHeight="1" x14ac:dyDescent="0.2">
      <c r="B81" s="223"/>
      <c r="C81" s="196" t="s">
        <v>293</v>
      </c>
      <c r="D81" s="195">
        <v>0</v>
      </c>
      <c r="E81" s="187"/>
      <c r="F81" s="132"/>
      <c r="G81" s="189"/>
      <c r="H81" s="187"/>
      <c r="I81" s="132"/>
      <c r="J81" s="189"/>
      <c r="K81" s="203">
        <v>3</v>
      </c>
      <c r="L81" s="218">
        <f t="shared" si="2"/>
        <v>0</v>
      </c>
      <c r="M81" s="242"/>
      <c r="N81" s="242"/>
    </row>
    <row r="82" spans="2:14" ht="37.5" customHeight="1" x14ac:dyDescent="0.2">
      <c r="B82" s="223"/>
      <c r="C82" s="196" t="s">
        <v>292</v>
      </c>
      <c r="D82" s="195">
        <v>0</v>
      </c>
      <c r="E82" s="187"/>
      <c r="F82" s="132"/>
      <c r="G82" s="189"/>
      <c r="H82" s="187"/>
      <c r="I82" s="132"/>
      <c r="J82" s="189"/>
      <c r="K82" s="203">
        <v>3</v>
      </c>
      <c r="L82" s="218">
        <f t="shared" si="2"/>
        <v>0</v>
      </c>
      <c r="M82" s="242"/>
      <c r="N82" s="242"/>
    </row>
    <row r="83" spans="2:14" ht="37.5" customHeight="1" x14ac:dyDescent="0.2">
      <c r="B83" s="223"/>
      <c r="C83" s="196" t="s">
        <v>294</v>
      </c>
      <c r="D83" s="195">
        <v>0</v>
      </c>
      <c r="E83" s="187"/>
      <c r="F83" s="132"/>
      <c r="G83" s="189"/>
      <c r="H83" s="187"/>
      <c r="I83" s="132"/>
      <c r="J83" s="189"/>
      <c r="K83" s="203">
        <v>1</v>
      </c>
      <c r="L83" s="218">
        <f t="shared" si="2"/>
        <v>0</v>
      </c>
      <c r="M83" s="242"/>
      <c r="N83" s="242"/>
    </row>
    <row r="84" spans="2:14" ht="37.5" customHeight="1" x14ac:dyDescent="0.2">
      <c r="B84" s="223"/>
      <c r="C84" s="196" t="s">
        <v>295</v>
      </c>
      <c r="D84" s="195">
        <v>0</v>
      </c>
      <c r="E84" s="187"/>
      <c r="F84" s="132"/>
      <c r="G84" s="189"/>
      <c r="H84" s="187"/>
      <c r="I84" s="132"/>
      <c r="J84" s="189"/>
      <c r="K84" s="203">
        <v>1</v>
      </c>
      <c r="L84" s="218">
        <f t="shared" si="2"/>
        <v>0</v>
      </c>
      <c r="M84" s="242"/>
      <c r="N84" s="242"/>
    </row>
    <row r="85" spans="2:14" ht="37.5" customHeight="1" x14ac:dyDescent="0.2">
      <c r="B85" s="223"/>
      <c r="C85" s="196" t="s">
        <v>296</v>
      </c>
      <c r="D85" s="195">
        <v>0</v>
      </c>
      <c r="E85" s="187"/>
      <c r="F85" s="132"/>
      <c r="G85" s="189"/>
      <c r="H85" s="187"/>
      <c r="I85" s="132"/>
      <c r="J85" s="189"/>
      <c r="K85" s="203">
        <v>2</v>
      </c>
      <c r="L85" s="218">
        <f t="shared" si="2"/>
        <v>0</v>
      </c>
      <c r="M85" s="242"/>
      <c r="N85" s="242"/>
    </row>
    <row r="86" spans="2:14" ht="37.5" customHeight="1" x14ac:dyDescent="0.2">
      <c r="B86" s="223"/>
      <c r="C86" s="196" t="s">
        <v>297</v>
      </c>
      <c r="D86" s="195">
        <v>0</v>
      </c>
      <c r="E86" s="187"/>
      <c r="F86" s="132"/>
      <c r="G86" s="189"/>
      <c r="H86" s="187"/>
      <c r="I86" s="132"/>
      <c r="J86" s="189"/>
      <c r="K86" s="203">
        <v>2</v>
      </c>
      <c r="L86" s="218">
        <f t="shared" si="2"/>
        <v>0</v>
      </c>
      <c r="M86" s="242"/>
      <c r="N86" s="242"/>
    </row>
    <row r="87" spans="2:14" ht="37.5" customHeight="1" x14ac:dyDescent="0.2">
      <c r="B87" s="223"/>
      <c r="C87" s="196" t="s">
        <v>298</v>
      </c>
      <c r="D87" s="195">
        <v>0</v>
      </c>
      <c r="E87" s="187"/>
      <c r="F87" s="132"/>
      <c r="G87" s="189"/>
      <c r="H87" s="187"/>
      <c r="I87" s="132"/>
      <c r="J87" s="189"/>
      <c r="K87" s="203">
        <v>1</v>
      </c>
      <c r="L87" s="218">
        <f t="shared" si="2"/>
        <v>0</v>
      </c>
      <c r="M87" s="242"/>
      <c r="N87" s="242"/>
    </row>
    <row r="88" spans="2:14" ht="37.5" customHeight="1" x14ac:dyDescent="0.2">
      <c r="B88" s="223"/>
      <c r="C88" s="196" t="s">
        <v>299</v>
      </c>
      <c r="D88" s="195">
        <v>0</v>
      </c>
      <c r="E88" s="187"/>
      <c r="F88" s="132"/>
      <c r="G88" s="189"/>
      <c r="H88" s="187"/>
      <c r="I88" s="132"/>
      <c r="J88" s="189"/>
      <c r="K88" s="203">
        <v>2</v>
      </c>
      <c r="L88" s="218">
        <f t="shared" si="2"/>
        <v>0</v>
      </c>
      <c r="M88" s="242"/>
      <c r="N88" s="242"/>
    </row>
    <row r="89" spans="2:14" ht="37.5" customHeight="1" x14ac:dyDescent="0.2">
      <c r="B89" s="223"/>
      <c r="C89" s="196" t="s">
        <v>300</v>
      </c>
      <c r="D89" s="195">
        <v>0</v>
      </c>
      <c r="E89" s="187"/>
      <c r="F89" s="132"/>
      <c r="G89" s="189"/>
      <c r="H89" s="187"/>
      <c r="I89" s="132"/>
      <c r="J89" s="189"/>
      <c r="K89" s="203">
        <v>1</v>
      </c>
      <c r="L89" s="218">
        <f t="shared" si="2"/>
        <v>0</v>
      </c>
      <c r="M89" s="242"/>
      <c r="N89" s="242"/>
    </row>
    <row r="90" spans="2:14" ht="37.5" customHeight="1" x14ac:dyDescent="0.2">
      <c r="B90" s="223"/>
      <c r="C90" s="196" t="s">
        <v>301</v>
      </c>
      <c r="D90" s="195">
        <v>0</v>
      </c>
      <c r="E90" s="187"/>
      <c r="F90" s="132"/>
      <c r="G90" s="189"/>
      <c r="H90" s="187"/>
      <c r="I90" s="132"/>
      <c r="J90" s="189"/>
      <c r="K90" s="203">
        <v>3</v>
      </c>
      <c r="L90" s="218">
        <f t="shared" si="2"/>
        <v>0</v>
      </c>
      <c r="M90" s="242"/>
      <c r="N90" s="242"/>
    </row>
    <row r="91" spans="2:14" ht="37.5" customHeight="1" x14ac:dyDescent="0.2">
      <c r="B91" s="223"/>
      <c r="C91" s="196" t="s">
        <v>302</v>
      </c>
      <c r="D91" s="195">
        <v>0</v>
      </c>
      <c r="E91" s="187"/>
      <c r="F91" s="132"/>
      <c r="G91" s="189"/>
      <c r="H91" s="187"/>
      <c r="I91" s="132"/>
      <c r="J91" s="189"/>
      <c r="K91" s="203">
        <v>1</v>
      </c>
      <c r="L91" s="218">
        <f t="shared" si="2"/>
        <v>0</v>
      </c>
      <c r="M91" s="242"/>
      <c r="N91" s="242"/>
    </row>
    <row r="92" spans="2:14" ht="37.5" customHeight="1" x14ac:dyDescent="0.2">
      <c r="B92" s="223"/>
      <c r="C92" s="196" t="s">
        <v>303</v>
      </c>
      <c r="D92" s="195">
        <v>0</v>
      </c>
      <c r="E92" s="187"/>
      <c r="F92" s="132"/>
      <c r="G92" s="189"/>
      <c r="H92" s="187"/>
      <c r="I92" s="132"/>
      <c r="J92" s="189"/>
      <c r="K92" s="203">
        <v>3</v>
      </c>
      <c r="L92" s="218">
        <f t="shared" si="2"/>
        <v>0</v>
      </c>
      <c r="M92" s="242"/>
      <c r="N92" s="242"/>
    </row>
    <row r="93" spans="2:14" ht="37.5" customHeight="1" x14ac:dyDescent="0.2">
      <c r="B93" s="223"/>
      <c r="C93" s="196" t="s">
        <v>304</v>
      </c>
      <c r="D93" s="195">
        <v>0</v>
      </c>
      <c r="E93" s="187"/>
      <c r="F93" s="132"/>
      <c r="G93" s="189"/>
      <c r="H93" s="187"/>
      <c r="I93" s="132"/>
      <c r="J93" s="189"/>
      <c r="K93" s="203">
        <v>3</v>
      </c>
      <c r="L93" s="218">
        <f t="shared" si="2"/>
        <v>0</v>
      </c>
      <c r="M93" s="242"/>
      <c r="N93" s="242"/>
    </row>
    <row r="94" spans="2:14" ht="37.5" customHeight="1" x14ac:dyDescent="0.2">
      <c r="B94" s="223"/>
      <c r="C94" s="196" t="s">
        <v>305</v>
      </c>
      <c r="D94" s="195">
        <v>0</v>
      </c>
      <c r="E94" s="187"/>
      <c r="F94" s="132"/>
      <c r="G94" s="189"/>
      <c r="H94" s="187"/>
      <c r="I94" s="132"/>
      <c r="J94" s="189"/>
      <c r="K94" s="203">
        <v>2</v>
      </c>
      <c r="L94" s="218">
        <f t="shared" si="2"/>
        <v>0</v>
      </c>
      <c r="M94" s="242"/>
      <c r="N94" s="242"/>
    </row>
    <row r="95" spans="2:14" ht="37.5" customHeight="1" x14ac:dyDescent="0.2">
      <c r="B95" s="223"/>
      <c r="C95" s="196" t="s">
        <v>306</v>
      </c>
      <c r="D95" s="195">
        <v>0</v>
      </c>
      <c r="E95" s="187"/>
      <c r="F95" s="132"/>
      <c r="G95" s="189"/>
      <c r="H95" s="187"/>
      <c r="I95" s="132"/>
      <c r="J95" s="189"/>
      <c r="K95" s="203">
        <v>2</v>
      </c>
      <c r="L95" s="218">
        <f t="shared" si="2"/>
        <v>0</v>
      </c>
      <c r="M95" s="242"/>
      <c r="N95" s="242"/>
    </row>
    <row r="96" spans="2:14" ht="37.5" customHeight="1" x14ac:dyDescent="0.2">
      <c r="B96" s="223"/>
      <c r="C96" s="196" t="s">
        <v>307</v>
      </c>
      <c r="D96" s="195">
        <v>0</v>
      </c>
      <c r="E96" s="187"/>
      <c r="F96" s="132"/>
      <c r="G96" s="189"/>
      <c r="H96" s="187"/>
      <c r="I96" s="132"/>
      <c r="J96" s="189"/>
      <c r="K96" s="203">
        <v>2</v>
      </c>
      <c r="L96" s="218">
        <f t="shared" si="2"/>
        <v>0</v>
      </c>
      <c r="M96" s="242"/>
      <c r="N96" s="242"/>
    </row>
    <row r="97" spans="2:14" ht="37.5" customHeight="1" x14ac:dyDescent="0.2">
      <c r="B97" s="223"/>
      <c r="C97" s="196" t="s">
        <v>308</v>
      </c>
      <c r="D97" s="195">
        <v>0</v>
      </c>
      <c r="E97" s="187"/>
      <c r="F97" s="132"/>
      <c r="G97" s="189"/>
      <c r="H97" s="187"/>
      <c r="I97" s="132"/>
      <c r="J97" s="189"/>
      <c r="K97" s="203">
        <v>2</v>
      </c>
      <c r="L97" s="218">
        <f t="shared" si="2"/>
        <v>0</v>
      </c>
      <c r="M97" s="242"/>
      <c r="N97" s="242"/>
    </row>
    <row r="98" spans="2:14" ht="37.5" customHeight="1" x14ac:dyDescent="0.2">
      <c r="B98" s="223"/>
      <c r="C98" s="196" t="s">
        <v>309</v>
      </c>
      <c r="D98" s="195">
        <v>0</v>
      </c>
      <c r="E98" s="187"/>
      <c r="F98" s="132"/>
      <c r="G98" s="189"/>
      <c r="H98" s="187"/>
      <c r="I98" s="132"/>
      <c r="J98" s="189"/>
      <c r="K98" s="203">
        <v>3</v>
      </c>
      <c r="L98" s="218">
        <f t="shared" si="2"/>
        <v>0</v>
      </c>
      <c r="M98" s="242"/>
      <c r="N98" s="242"/>
    </row>
    <row r="99" spans="2:14" ht="37.5" customHeight="1" x14ac:dyDescent="0.2">
      <c r="B99" s="223"/>
      <c r="C99" s="196" t="s">
        <v>310</v>
      </c>
      <c r="D99" s="195">
        <v>0</v>
      </c>
      <c r="E99" s="187"/>
      <c r="F99" s="132"/>
      <c r="G99" s="189"/>
      <c r="H99" s="187"/>
      <c r="I99" s="132"/>
      <c r="J99" s="189"/>
      <c r="K99" s="203">
        <v>3</v>
      </c>
      <c r="L99" s="218">
        <f t="shared" si="2"/>
        <v>0</v>
      </c>
      <c r="M99" s="242"/>
      <c r="N99" s="242"/>
    </row>
    <row r="100" spans="2:14" ht="37.5" customHeight="1" x14ac:dyDescent="0.2">
      <c r="B100" s="223"/>
      <c r="C100" s="196" t="s">
        <v>311</v>
      </c>
      <c r="D100" s="195">
        <v>0</v>
      </c>
      <c r="E100" s="187"/>
      <c r="F100" s="132"/>
      <c r="G100" s="189"/>
      <c r="H100" s="187"/>
      <c r="I100" s="132"/>
      <c r="J100" s="189"/>
      <c r="K100" s="203">
        <v>3</v>
      </c>
      <c r="L100" s="218">
        <f t="shared" si="2"/>
        <v>0</v>
      </c>
      <c r="M100" s="242"/>
      <c r="N100" s="242"/>
    </row>
    <row r="101" spans="2:14" ht="37.5" customHeight="1" x14ac:dyDescent="0.2">
      <c r="B101" s="223"/>
      <c r="C101" s="196" t="s">
        <v>314</v>
      </c>
      <c r="D101" s="195">
        <v>0</v>
      </c>
      <c r="E101" s="187"/>
      <c r="F101" s="132"/>
      <c r="G101" s="189"/>
      <c r="H101" s="187"/>
      <c r="I101" s="132"/>
      <c r="J101" s="189"/>
      <c r="K101" s="203">
        <v>3</v>
      </c>
      <c r="L101" s="218">
        <f t="shared" si="2"/>
        <v>0</v>
      </c>
      <c r="M101" s="242"/>
      <c r="N101" s="242"/>
    </row>
    <row r="102" spans="2:14" ht="37.5" customHeight="1" x14ac:dyDescent="0.2">
      <c r="B102" s="223"/>
      <c r="C102" s="196" t="s">
        <v>312</v>
      </c>
      <c r="D102" s="195">
        <v>0</v>
      </c>
      <c r="E102" s="187"/>
      <c r="F102" s="132"/>
      <c r="G102" s="189"/>
      <c r="H102" s="187"/>
      <c r="I102" s="132"/>
      <c r="J102" s="189"/>
      <c r="K102" s="203">
        <v>3</v>
      </c>
      <c r="L102" s="218">
        <f t="shared" si="2"/>
        <v>0</v>
      </c>
      <c r="M102" s="242"/>
      <c r="N102" s="242"/>
    </row>
    <row r="103" spans="2:14" ht="37.5" customHeight="1" x14ac:dyDescent="0.2">
      <c r="B103" s="223"/>
      <c r="C103" s="196" t="s">
        <v>313</v>
      </c>
      <c r="D103" s="195">
        <v>0</v>
      </c>
      <c r="E103" s="187"/>
      <c r="F103" s="132"/>
      <c r="G103" s="189"/>
      <c r="H103" s="187"/>
      <c r="I103" s="132"/>
      <c r="J103" s="189"/>
      <c r="K103" s="203">
        <v>3</v>
      </c>
      <c r="L103" s="218">
        <f t="shared" si="2"/>
        <v>0</v>
      </c>
      <c r="M103" s="242"/>
      <c r="N103" s="242"/>
    </row>
    <row r="104" spans="2:14" ht="37.5" customHeight="1" x14ac:dyDescent="0.2">
      <c r="B104" s="223"/>
      <c r="C104" s="196" t="s">
        <v>315</v>
      </c>
      <c r="D104" s="195">
        <v>0</v>
      </c>
      <c r="E104" s="187"/>
      <c r="F104" s="132"/>
      <c r="G104" s="189"/>
      <c r="H104" s="187"/>
      <c r="I104" s="132"/>
      <c r="J104" s="189"/>
      <c r="K104" s="203">
        <v>3</v>
      </c>
      <c r="L104" s="218">
        <f t="shared" si="2"/>
        <v>0</v>
      </c>
      <c r="M104" s="242"/>
      <c r="N104" s="242"/>
    </row>
    <row r="105" spans="2:14" ht="37.5" customHeight="1" x14ac:dyDescent="0.2">
      <c r="B105" s="223"/>
      <c r="C105" s="196" t="s">
        <v>316</v>
      </c>
      <c r="D105" s="195">
        <v>0</v>
      </c>
      <c r="E105" s="187"/>
      <c r="F105" s="132"/>
      <c r="G105" s="189"/>
      <c r="H105" s="187"/>
      <c r="I105" s="132"/>
      <c r="J105" s="189"/>
      <c r="K105" s="203">
        <v>2</v>
      </c>
      <c r="L105" s="218">
        <f t="shared" si="2"/>
        <v>0</v>
      </c>
      <c r="M105" s="242"/>
      <c r="N105" s="242"/>
    </row>
    <row r="106" spans="2:14" ht="37.5" customHeight="1" x14ac:dyDescent="0.2">
      <c r="B106" s="223"/>
      <c r="C106" s="196" t="s">
        <v>317</v>
      </c>
      <c r="D106" s="195">
        <v>0</v>
      </c>
      <c r="E106" s="187"/>
      <c r="F106" s="132"/>
      <c r="G106" s="189"/>
      <c r="H106" s="187"/>
      <c r="I106" s="132"/>
      <c r="J106" s="189"/>
      <c r="K106" s="203">
        <v>3</v>
      </c>
      <c r="L106" s="218">
        <f t="shared" si="2"/>
        <v>0</v>
      </c>
      <c r="M106" s="242"/>
      <c r="N106" s="242"/>
    </row>
    <row r="107" spans="2:14" ht="37.5" customHeight="1" x14ac:dyDescent="0.2">
      <c r="B107" s="223"/>
      <c r="C107" s="196" t="s">
        <v>321</v>
      </c>
      <c r="D107" s="195">
        <v>0</v>
      </c>
      <c r="E107" s="187"/>
      <c r="F107" s="132"/>
      <c r="G107" s="189"/>
      <c r="H107" s="187"/>
      <c r="I107" s="132"/>
      <c r="J107" s="189"/>
      <c r="K107" s="203">
        <v>3</v>
      </c>
      <c r="L107" s="218">
        <f t="shared" si="2"/>
        <v>0</v>
      </c>
      <c r="M107" s="242"/>
      <c r="N107" s="242"/>
    </row>
    <row r="108" spans="2:14" ht="37.5" customHeight="1" x14ac:dyDescent="0.2">
      <c r="B108" s="223"/>
      <c r="C108" s="196" t="s">
        <v>318</v>
      </c>
      <c r="D108" s="195">
        <v>0</v>
      </c>
      <c r="E108" s="187"/>
      <c r="F108" s="132"/>
      <c r="G108" s="189"/>
      <c r="H108" s="187"/>
      <c r="I108" s="132"/>
      <c r="J108" s="189"/>
      <c r="K108" s="203">
        <v>3</v>
      </c>
      <c r="L108" s="218">
        <f t="shared" si="2"/>
        <v>0</v>
      </c>
      <c r="M108" s="242"/>
      <c r="N108" s="242"/>
    </row>
    <row r="109" spans="2:14" ht="37.5" customHeight="1" x14ac:dyDescent="0.2">
      <c r="B109" s="223"/>
      <c r="C109" s="196" t="s">
        <v>319</v>
      </c>
      <c r="D109" s="195">
        <v>0</v>
      </c>
      <c r="E109" s="187"/>
      <c r="F109" s="132"/>
      <c r="G109" s="189"/>
      <c r="H109" s="187"/>
      <c r="I109" s="132"/>
      <c r="J109" s="189"/>
      <c r="K109" s="203">
        <v>3</v>
      </c>
      <c r="L109" s="218">
        <f t="shared" si="2"/>
        <v>0</v>
      </c>
      <c r="M109" s="242"/>
      <c r="N109" s="242"/>
    </row>
    <row r="110" spans="2:14" ht="37.5" customHeight="1" x14ac:dyDescent="0.2">
      <c r="B110" s="223"/>
      <c r="C110" s="196" t="s">
        <v>320</v>
      </c>
      <c r="D110" s="195">
        <v>0</v>
      </c>
      <c r="E110" s="187"/>
      <c r="F110" s="132"/>
      <c r="G110" s="189"/>
      <c r="H110" s="187"/>
      <c r="I110" s="132"/>
      <c r="J110" s="189"/>
      <c r="K110" s="203">
        <v>2</v>
      </c>
      <c r="L110" s="218">
        <f t="shared" si="2"/>
        <v>0</v>
      </c>
      <c r="M110" s="242"/>
      <c r="N110" s="242"/>
    </row>
    <row r="111" spans="2:14" ht="37.5" customHeight="1" x14ac:dyDescent="0.2">
      <c r="B111" s="223"/>
      <c r="C111" s="196" t="s">
        <v>322</v>
      </c>
      <c r="D111" s="195">
        <v>0</v>
      </c>
      <c r="E111" s="187"/>
      <c r="F111" s="132"/>
      <c r="G111" s="189"/>
      <c r="H111" s="187"/>
      <c r="I111" s="132"/>
      <c r="J111" s="189"/>
      <c r="K111" s="203">
        <v>3</v>
      </c>
      <c r="L111" s="218">
        <f t="shared" si="2"/>
        <v>0</v>
      </c>
      <c r="M111" s="242"/>
      <c r="N111" s="242"/>
    </row>
    <row r="112" spans="2:14" ht="37.5" customHeight="1" x14ac:dyDescent="0.2">
      <c r="B112" s="223"/>
      <c r="C112" s="196" t="s">
        <v>323</v>
      </c>
      <c r="D112" s="195">
        <v>0</v>
      </c>
      <c r="E112" s="187"/>
      <c r="F112" s="132"/>
      <c r="G112" s="189"/>
      <c r="H112" s="187"/>
      <c r="I112" s="132"/>
      <c r="J112" s="189"/>
      <c r="K112" s="203">
        <v>3</v>
      </c>
      <c r="L112" s="218">
        <f t="shared" ref="L112:L143" si="3">D112*K112</f>
        <v>0</v>
      </c>
      <c r="M112" s="242"/>
      <c r="N112" s="242"/>
    </row>
    <row r="113" spans="2:14" ht="37.5" customHeight="1" x14ac:dyDescent="0.2">
      <c r="B113" s="223"/>
      <c r="C113" s="196" t="s">
        <v>324</v>
      </c>
      <c r="D113" s="195">
        <v>0</v>
      </c>
      <c r="E113" s="187"/>
      <c r="F113" s="132"/>
      <c r="G113" s="189"/>
      <c r="H113" s="187"/>
      <c r="I113" s="132"/>
      <c r="J113" s="189"/>
      <c r="K113" s="203">
        <v>2</v>
      </c>
      <c r="L113" s="218">
        <f t="shared" si="3"/>
        <v>0</v>
      </c>
      <c r="M113" s="242"/>
      <c r="N113" s="242"/>
    </row>
    <row r="114" spans="2:14" ht="37.5" customHeight="1" x14ac:dyDescent="0.2">
      <c r="B114" s="223"/>
      <c r="C114" s="196" t="s">
        <v>379</v>
      </c>
      <c r="D114" s="195">
        <v>0</v>
      </c>
      <c r="E114" s="187"/>
      <c r="F114" s="132"/>
      <c r="G114" s="189"/>
      <c r="H114" s="187"/>
      <c r="I114" s="132"/>
      <c r="J114" s="189"/>
      <c r="K114" s="203">
        <v>2</v>
      </c>
      <c r="L114" s="218">
        <f t="shared" si="3"/>
        <v>0</v>
      </c>
      <c r="M114" s="242"/>
      <c r="N114" s="242"/>
    </row>
    <row r="115" spans="2:14" ht="37.5" customHeight="1" x14ac:dyDescent="0.2">
      <c r="B115" s="223"/>
      <c r="C115" s="196" t="s">
        <v>325</v>
      </c>
      <c r="D115" s="195">
        <v>0</v>
      </c>
      <c r="E115" s="187"/>
      <c r="F115" s="132"/>
      <c r="G115" s="189"/>
      <c r="H115" s="187"/>
      <c r="I115" s="132"/>
      <c r="J115" s="189"/>
      <c r="K115" s="203">
        <v>2</v>
      </c>
      <c r="L115" s="218">
        <f t="shared" si="3"/>
        <v>0</v>
      </c>
      <c r="M115" s="242"/>
      <c r="N115" s="242"/>
    </row>
    <row r="116" spans="2:14" ht="37.5" customHeight="1" x14ac:dyDescent="0.2">
      <c r="B116" s="223"/>
      <c r="C116" s="196" t="s">
        <v>326</v>
      </c>
      <c r="D116" s="195">
        <v>0</v>
      </c>
      <c r="E116" s="187"/>
      <c r="F116" s="132"/>
      <c r="G116" s="189"/>
      <c r="H116" s="187"/>
      <c r="I116" s="132"/>
      <c r="J116" s="189"/>
      <c r="K116" s="203">
        <v>2</v>
      </c>
      <c r="L116" s="218">
        <f t="shared" si="3"/>
        <v>0</v>
      </c>
      <c r="M116" s="242"/>
      <c r="N116" s="242"/>
    </row>
    <row r="117" spans="2:14" ht="37.5" customHeight="1" x14ac:dyDescent="0.2">
      <c r="B117" s="223"/>
      <c r="C117" s="196" t="s">
        <v>327</v>
      </c>
      <c r="D117" s="195">
        <v>0</v>
      </c>
      <c r="E117" s="187"/>
      <c r="F117" s="132"/>
      <c r="G117" s="189"/>
      <c r="H117" s="187"/>
      <c r="I117" s="132"/>
      <c r="J117" s="189"/>
      <c r="K117" s="203">
        <v>3</v>
      </c>
      <c r="L117" s="218">
        <f t="shared" si="3"/>
        <v>0</v>
      </c>
      <c r="M117" s="242"/>
      <c r="N117" s="242"/>
    </row>
    <row r="118" spans="2:14" ht="37.5" customHeight="1" x14ac:dyDescent="0.2">
      <c r="B118" s="223"/>
      <c r="C118" s="196" t="s">
        <v>328</v>
      </c>
      <c r="D118" s="195">
        <v>0</v>
      </c>
      <c r="E118" s="187"/>
      <c r="F118" s="132"/>
      <c r="G118" s="189"/>
      <c r="H118" s="187"/>
      <c r="I118" s="132"/>
      <c r="J118" s="189"/>
      <c r="K118" s="203">
        <v>3</v>
      </c>
      <c r="L118" s="218">
        <f t="shared" si="3"/>
        <v>0</v>
      </c>
      <c r="M118" s="242"/>
      <c r="N118" s="242"/>
    </row>
    <row r="119" spans="2:14" ht="37.5" customHeight="1" x14ac:dyDescent="0.2">
      <c r="B119" s="223"/>
      <c r="C119" s="196" t="s">
        <v>329</v>
      </c>
      <c r="D119" s="195">
        <v>0</v>
      </c>
      <c r="E119" s="187"/>
      <c r="F119" s="132"/>
      <c r="G119" s="189"/>
      <c r="H119" s="187"/>
      <c r="I119" s="132"/>
      <c r="J119" s="189"/>
      <c r="K119" s="203">
        <v>2</v>
      </c>
      <c r="L119" s="218">
        <f t="shared" si="3"/>
        <v>0</v>
      </c>
      <c r="M119" s="242"/>
      <c r="N119" s="242"/>
    </row>
    <row r="120" spans="2:14" ht="37.5" customHeight="1" x14ac:dyDescent="0.2">
      <c r="B120" s="223"/>
      <c r="C120" s="196" t="s">
        <v>330</v>
      </c>
      <c r="D120" s="195">
        <v>0</v>
      </c>
      <c r="E120" s="187"/>
      <c r="F120" s="132"/>
      <c r="G120" s="189"/>
      <c r="H120" s="187"/>
      <c r="I120" s="132"/>
      <c r="J120" s="189"/>
      <c r="K120" s="203">
        <v>3</v>
      </c>
      <c r="L120" s="218">
        <f t="shared" si="3"/>
        <v>0</v>
      </c>
      <c r="M120" s="242"/>
      <c r="N120" s="242"/>
    </row>
    <row r="121" spans="2:14" ht="37.5" customHeight="1" x14ac:dyDescent="0.2">
      <c r="B121" s="223"/>
      <c r="C121" s="196" t="s">
        <v>331</v>
      </c>
      <c r="D121" s="195">
        <v>0</v>
      </c>
      <c r="E121" s="187"/>
      <c r="F121" s="132"/>
      <c r="G121" s="189"/>
      <c r="H121" s="187"/>
      <c r="I121" s="132"/>
      <c r="J121" s="189"/>
      <c r="K121" s="203">
        <v>2</v>
      </c>
      <c r="L121" s="218">
        <f t="shared" si="3"/>
        <v>0</v>
      </c>
      <c r="M121" s="242"/>
      <c r="N121" s="242"/>
    </row>
    <row r="122" spans="2:14" ht="37.5" customHeight="1" x14ac:dyDescent="0.2">
      <c r="B122" s="223"/>
      <c r="C122" s="196" t="s">
        <v>332</v>
      </c>
      <c r="D122" s="195">
        <v>0</v>
      </c>
      <c r="E122" s="187"/>
      <c r="F122" s="132"/>
      <c r="G122" s="189"/>
      <c r="H122" s="187"/>
      <c r="I122" s="132"/>
      <c r="J122" s="189"/>
      <c r="K122" s="203">
        <v>2</v>
      </c>
      <c r="L122" s="218">
        <f t="shared" si="3"/>
        <v>0</v>
      </c>
      <c r="M122" s="242"/>
      <c r="N122" s="242"/>
    </row>
    <row r="123" spans="2:14" ht="37.5" customHeight="1" x14ac:dyDescent="0.2">
      <c r="B123" s="223"/>
      <c r="C123" s="196" t="s">
        <v>333</v>
      </c>
      <c r="D123" s="195">
        <v>0</v>
      </c>
      <c r="E123" s="187"/>
      <c r="F123" s="132"/>
      <c r="G123" s="189"/>
      <c r="H123" s="187"/>
      <c r="I123" s="132"/>
      <c r="J123" s="189"/>
      <c r="K123" s="203">
        <v>3</v>
      </c>
      <c r="L123" s="218">
        <f t="shared" si="3"/>
        <v>0</v>
      </c>
      <c r="M123" s="242"/>
      <c r="N123" s="242"/>
    </row>
    <row r="124" spans="2:14" ht="37.5" customHeight="1" x14ac:dyDescent="0.2">
      <c r="B124" s="223"/>
      <c r="C124" s="196" t="s">
        <v>334</v>
      </c>
      <c r="D124" s="195">
        <v>0</v>
      </c>
      <c r="E124" s="187"/>
      <c r="F124" s="132"/>
      <c r="G124" s="189"/>
      <c r="H124" s="187"/>
      <c r="I124" s="132"/>
      <c r="J124" s="189"/>
      <c r="K124" s="203">
        <v>1</v>
      </c>
      <c r="L124" s="218">
        <f t="shared" si="3"/>
        <v>0</v>
      </c>
      <c r="M124" s="242"/>
      <c r="N124" s="242"/>
    </row>
    <row r="125" spans="2:14" ht="37.5" customHeight="1" x14ac:dyDescent="0.2">
      <c r="B125" s="223"/>
      <c r="C125" s="196" t="s">
        <v>335</v>
      </c>
      <c r="D125" s="195">
        <v>0</v>
      </c>
      <c r="E125" s="187"/>
      <c r="F125" s="132"/>
      <c r="G125" s="189"/>
      <c r="H125" s="187"/>
      <c r="I125" s="132"/>
      <c r="J125" s="189"/>
      <c r="K125" s="203">
        <v>2</v>
      </c>
      <c r="L125" s="218">
        <f t="shared" si="3"/>
        <v>0</v>
      </c>
      <c r="M125" s="242"/>
      <c r="N125" s="242"/>
    </row>
    <row r="126" spans="2:14" ht="37.5" customHeight="1" x14ac:dyDescent="0.2">
      <c r="B126" s="223"/>
      <c r="C126" s="196" t="s">
        <v>336</v>
      </c>
      <c r="D126" s="195">
        <v>0</v>
      </c>
      <c r="E126" s="187"/>
      <c r="F126" s="132"/>
      <c r="G126" s="189"/>
      <c r="H126" s="187"/>
      <c r="I126" s="132"/>
      <c r="J126" s="189"/>
      <c r="K126" s="203">
        <v>2</v>
      </c>
      <c r="L126" s="218">
        <f t="shared" si="3"/>
        <v>0</v>
      </c>
      <c r="M126" s="242"/>
      <c r="N126" s="242"/>
    </row>
    <row r="127" spans="2:14" ht="37.5" customHeight="1" x14ac:dyDescent="0.2">
      <c r="B127" s="223"/>
      <c r="C127" s="196" t="s">
        <v>337</v>
      </c>
      <c r="D127" s="195">
        <v>0</v>
      </c>
      <c r="E127" s="187"/>
      <c r="F127" s="132"/>
      <c r="G127" s="189"/>
      <c r="H127" s="187"/>
      <c r="I127" s="132"/>
      <c r="J127" s="189"/>
      <c r="K127" s="203">
        <v>2</v>
      </c>
      <c r="L127" s="218">
        <f t="shared" si="3"/>
        <v>0</v>
      </c>
      <c r="M127" s="242"/>
      <c r="N127" s="242"/>
    </row>
    <row r="128" spans="2:14" ht="37.5" customHeight="1" x14ac:dyDescent="0.2">
      <c r="B128" s="223"/>
      <c r="C128" s="196" t="s">
        <v>338</v>
      </c>
      <c r="D128" s="195">
        <v>0</v>
      </c>
      <c r="E128" s="187"/>
      <c r="F128" s="132"/>
      <c r="G128" s="189"/>
      <c r="H128" s="187"/>
      <c r="I128" s="132"/>
      <c r="J128" s="189"/>
      <c r="K128" s="203">
        <v>2</v>
      </c>
      <c r="L128" s="218">
        <f t="shared" si="3"/>
        <v>0</v>
      </c>
      <c r="M128" s="242"/>
      <c r="N128" s="242"/>
    </row>
    <row r="129" spans="2:14" ht="37.5" customHeight="1" x14ac:dyDescent="0.2">
      <c r="B129" s="223"/>
      <c r="C129" s="196" t="s">
        <v>339</v>
      </c>
      <c r="D129" s="195">
        <v>0</v>
      </c>
      <c r="E129" s="187"/>
      <c r="F129" s="132"/>
      <c r="G129" s="189"/>
      <c r="H129" s="187"/>
      <c r="I129" s="132"/>
      <c r="J129" s="189"/>
      <c r="K129" s="203">
        <v>3</v>
      </c>
      <c r="L129" s="218">
        <f t="shared" si="3"/>
        <v>0</v>
      </c>
      <c r="M129" s="242"/>
      <c r="N129" s="242"/>
    </row>
    <row r="130" spans="2:14" ht="37.5" customHeight="1" x14ac:dyDescent="0.2">
      <c r="B130" s="223"/>
      <c r="C130" s="196" t="s">
        <v>340</v>
      </c>
      <c r="D130" s="195">
        <v>0</v>
      </c>
      <c r="E130" s="187"/>
      <c r="F130" s="132"/>
      <c r="G130" s="189"/>
      <c r="H130" s="187"/>
      <c r="I130" s="132"/>
      <c r="J130" s="189"/>
      <c r="K130" s="203">
        <v>2</v>
      </c>
      <c r="L130" s="218">
        <f t="shared" si="3"/>
        <v>0</v>
      </c>
      <c r="M130" s="242"/>
      <c r="N130" s="242"/>
    </row>
    <row r="131" spans="2:14" ht="37.5" customHeight="1" x14ac:dyDescent="0.2">
      <c r="B131" s="223"/>
      <c r="C131" s="196" t="s">
        <v>341</v>
      </c>
      <c r="D131" s="195">
        <v>0</v>
      </c>
      <c r="E131" s="187"/>
      <c r="F131" s="132"/>
      <c r="G131" s="189"/>
      <c r="H131" s="187"/>
      <c r="I131" s="132"/>
      <c r="J131" s="189"/>
      <c r="K131" s="203">
        <v>2</v>
      </c>
      <c r="L131" s="218">
        <f t="shared" si="3"/>
        <v>0</v>
      </c>
      <c r="M131" s="242"/>
      <c r="N131" s="242"/>
    </row>
    <row r="132" spans="2:14" ht="37.5" customHeight="1" x14ac:dyDescent="0.2">
      <c r="B132" s="223"/>
      <c r="C132" s="196" t="s">
        <v>342</v>
      </c>
      <c r="D132" s="195">
        <v>0</v>
      </c>
      <c r="E132" s="187"/>
      <c r="F132" s="132"/>
      <c r="G132" s="189"/>
      <c r="H132" s="187"/>
      <c r="I132" s="132"/>
      <c r="J132" s="189"/>
      <c r="K132" s="203">
        <v>2</v>
      </c>
      <c r="L132" s="218">
        <f t="shared" si="3"/>
        <v>0</v>
      </c>
      <c r="M132" s="242"/>
      <c r="N132" s="242"/>
    </row>
    <row r="133" spans="2:14" ht="37.5" customHeight="1" x14ac:dyDescent="0.2">
      <c r="B133" s="223"/>
      <c r="C133" s="196" t="s">
        <v>343</v>
      </c>
      <c r="D133" s="195">
        <v>0</v>
      </c>
      <c r="E133" s="187"/>
      <c r="F133" s="132"/>
      <c r="G133" s="189"/>
      <c r="H133" s="187"/>
      <c r="I133" s="132"/>
      <c r="J133" s="189"/>
      <c r="K133" s="203">
        <v>2</v>
      </c>
      <c r="L133" s="218">
        <f t="shared" si="3"/>
        <v>0</v>
      </c>
      <c r="M133" s="242"/>
      <c r="N133" s="242"/>
    </row>
    <row r="134" spans="2:14" ht="37.5" customHeight="1" x14ac:dyDescent="0.2">
      <c r="B134" s="223"/>
      <c r="C134" s="196" t="s">
        <v>344</v>
      </c>
      <c r="D134" s="195">
        <v>0</v>
      </c>
      <c r="E134" s="187"/>
      <c r="F134" s="132"/>
      <c r="G134" s="189"/>
      <c r="H134" s="187"/>
      <c r="I134" s="132"/>
      <c r="J134" s="189"/>
      <c r="K134" s="203">
        <v>2</v>
      </c>
      <c r="L134" s="218">
        <f t="shared" si="3"/>
        <v>0</v>
      </c>
      <c r="M134" s="242"/>
      <c r="N134" s="242"/>
    </row>
    <row r="135" spans="2:14" ht="37.5" customHeight="1" x14ac:dyDescent="0.2">
      <c r="B135" s="223"/>
      <c r="C135" s="196" t="s">
        <v>345</v>
      </c>
      <c r="D135" s="195">
        <v>0</v>
      </c>
      <c r="E135" s="187"/>
      <c r="F135" s="132"/>
      <c r="G135" s="189"/>
      <c r="H135" s="187"/>
      <c r="I135" s="132"/>
      <c r="J135" s="189"/>
      <c r="K135" s="203">
        <v>2</v>
      </c>
      <c r="L135" s="218">
        <f t="shared" si="3"/>
        <v>0</v>
      </c>
      <c r="M135" s="242"/>
      <c r="N135" s="242"/>
    </row>
    <row r="136" spans="2:14" ht="37.5" customHeight="1" x14ac:dyDescent="0.2">
      <c r="B136" s="223"/>
      <c r="C136" s="196" t="s">
        <v>346</v>
      </c>
      <c r="D136" s="195">
        <v>0</v>
      </c>
      <c r="E136" s="187"/>
      <c r="F136" s="132"/>
      <c r="G136" s="189"/>
      <c r="H136" s="187"/>
      <c r="I136" s="132"/>
      <c r="J136" s="189"/>
      <c r="K136" s="203">
        <v>2</v>
      </c>
      <c r="L136" s="218">
        <f t="shared" si="3"/>
        <v>0</v>
      </c>
      <c r="M136" s="242"/>
      <c r="N136" s="242"/>
    </row>
    <row r="137" spans="2:14" ht="37.5" customHeight="1" x14ac:dyDescent="0.2">
      <c r="B137" s="223"/>
      <c r="C137" s="196" t="s">
        <v>347</v>
      </c>
      <c r="D137" s="195">
        <v>0</v>
      </c>
      <c r="E137" s="187"/>
      <c r="F137" s="132"/>
      <c r="G137" s="189"/>
      <c r="H137" s="187"/>
      <c r="I137" s="132"/>
      <c r="J137" s="189"/>
      <c r="K137" s="203">
        <v>2</v>
      </c>
      <c r="L137" s="218">
        <f t="shared" si="3"/>
        <v>0</v>
      </c>
      <c r="M137" s="242"/>
      <c r="N137" s="242"/>
    </row>
    <row r="138" spans="2:14" ht="37.5" customHeight="1" x14ac:dyDescent="0.2">
      <c r="B138" s="223"/>
      <c r="C138" s="196" t="s">
        <v>348</v>
      </c>
      <c r="D138" s="195">
        <v>0</v>
      </c>
      <c r="E138" s="187"/>
      <c r="F138" s="132"/>
      <c r="G138" s="189"/>
      <c r="H138" s="187"/>
      <c r="I138" s="132"/>
      <c r="J138" s="189"/>
      <c r="K138" s="203">
        <v>2</v>
      </c>
      <c r="L138" s="218">
        <f t="shared" si="3"/>
        <v>0</v>
      </c>
      <c r="M138" s="242"/>
      <c r="N138" s="242"/>
    </row>
    <row r="139" spans="2:14" ht="37.5" customHeight="1" x14ac:dyDescent="0.2">
      <c r="B139" s="223"/>
      <c r="C139" s="196" t="s">
        <v>349</v>
      </c>
      <c r="D139" s="195">
        <v>0</v>
      </c>
      <c r="E139" s="187"/>
      <c r="F139" s="132"/>
      <c r="G139" s="189"/>
      <c r="H139" s="187"/>
      <c r="I139" s="132"/>
      <c r="J139" s="189"/>
      <c r="K139" s="203">
        <v>2</v>
      </c>
      <c r="L139" s="218">
        <f t="shared" si="3"/>
        <v>0</v>
      </c>
      <c r="M139" s="242"/>
      <c r="N139" s="242"/>
    </row>
    <row r="140" spans="2:14" ht="37.5" customHeight="1" x14ac:dyDescent="0.2">
      <c r="B140" s="223"/>
      <c r="C140" s="196" t="s">
        <v>350</v>
      </c>
      <c r="D140" s="195">
        <v>0</v>
      </c>
      <c r="E140" s="187"/>
      <c r="F140" s="132"/>
      <c r="G140" s="189"/>
      <c r="H140" s="187"/>
      <c r="I140" s="132"/>
      <c r="J140" s="189"/>
      <c r="K140" s="203">
        <v>3</v>
      </c>
      <c r="L140" s="218">
        <f t="shared" si="3"/>
        <v>0</v>
      </c>
      <c r="M140" s="242"/>
      <c r="N140" s="242"/>
    </row>
    <row r="141" spans="2:14" ht="37.5" customHeight="1" x14ac:dyDescent="0.2">
      <c r="B141" s="223"/>
      <c r="C141" s="196" t="s">
        <v>351</v>
      </c>
      <c r="D141" s="195">
        <v>0</v>
      </c>
      <c r="E141" s="187"/>
      <c r="F141" s="132"/>
      <c r="G141" s="189"/>
      <c r="H141" s="187"/>
      <c r="I141" s="132"/>
      <c r="J141" s="189"/>
      <c r="K141" s="203">
        <v>2</v>
      </c>
      <c r="L141" s="218">
        <f t="shared" si="3"/>
        <v>0</v>
      </c>
      <c r="M141" s="242"/>
      <c r="N141" s="242"/>
    </row>
    <row r="142" spans="2:14" ht="37.5" customHeight="1" x14ac:dyDescent="0.2">
      <c r="B142" s="223"/>
      <c r="C142" s="196" t="s">
        <v>352</v>
      </c>
      <c r="D142" s="195">
        <v>0</v>
      </c>
      <c r="E142" s="187"/>
      <c r="F142" s="132"/>
      <c r="G142" s="189"/>
      <c r="H142" s="187"/>
      <c r="I142" s="132"/>
      <c r="J142" s="189"/>
      <c r="K142" s="203">
        <v>1</v>
      </c>
      <c r="L142" s="218">
        <f t="shared" si="3"/>
        <v>0</v>
      </c>
      <c r="M142" s="242"/>
      <c r="N142" s="242"/>
    </row>
    <row r="143" spans="2:14" ht="37.5" customHeight="1" x14ac:dyDescent="0.2">
      <c r="B143" s="223"/>
      <c r="C143" s="196" t="s">
        <v>353</v>
      </c>
      <c r="D143" s="195">
        <v>0</v>
      </c>
      <c r="E143" s="187"/>
      <c r="F143" s="132"/>
      <c r="G143" s="189"/>
      <c r="H143" s="187"/>
      <c r="I143" s="132"/>
      <c r="J143" s="189"/>
      <c r="K143" s="203">
        <v>3</v>
      </c>
      <c r="L143" s="218">
        <f t="shared" si="3"/>
        <v>0</v>
      </c>
      <c r="M143" s="242"/>
      <c r="N143" s="242"/>
    </row>
    <row r="144" spans="2:14" ht="37.5" customHeight="1" x14ac:dyDescent="0.2">
      <c r="B144" s="223"/>
      <c r="C144" s="196" t="s">
        <v>354</v>
      </c>
      <c r="D144" s="195">
        <v>0</v>
      </c>
      <c r="E144" s="187"/>
      <c r="F144" s="132"/>
      <c r="G144" s="189"/>
      <c r="H144" s="187"/>
      <c r="I144" s="132"/>
      <c r="J144" s="189"/>
      <c r="K144" s="203">
        <v>1</v>
      </c>
      <c r="L144" s="218">
        <f t="shared" ref="L144:L146" si="4">D144*K144</f>
        <v>0</v>
      </c>
      <c r="M144" s="242"/>
      <c r="N144" s="242"/>
    </row>
    <row r="145" spans="2:14" ht="37.5" customHeight="1" x14ac:dyDescent="0.2">
      <c r="B145" s="223"/>
      <c r="C145" s="196" t="s">
        <v>355</v>
      </c>
      <c r="D145" s="195">
        <v>0</v>
      </c>
      <c r="E145" s="187"/>
      <c r="F145" s="132"/>
      <c r="G145" s="189"/>
      <c r="H145" s="187"/>
      <c r="I145" s="132"/>
      <c r="J145" s="189"/>
      <c r="K145" s="203">
        <v>2</v>
      </c>
      <c r="L145" s="218">
        <f t="shared" si="4"/>
        <v>0</v>
      </c>
      <c r="M145" s="242"/>
      <c r="N145" s="242"/>
    </row>
    <row r="146" spans="2:14" ht="37.5" customHeight="1" thickBot="1" x14ac:dyDescent="0.25">
      <c r="B146" s="223"/>
      <c r="C146" s="196" t="s">
        <v>356</v>
      </c>
      <c r="D146" s="195">
        <v>0</v>
      </c>
      <c r="E146" s="188"/>
      <c r="F146" s="134"/>
      <c r="G146" s="190"/>
      <c r="H146" s="188"/>
      <c r="I146" s="134"/>
      <c r="J146" s="190"/>
      <c r="K146" s="204">
        <v>1</v>
      </c>
      <c r="L146" s="218">
        <f t="shared" si="4"/>
        <v>0</v>
      </c>
      <c r="M146" s="243"/>
      <c r="N146" s="243"/>
    </row>
    <row r="147" spans="2:14" ht="26.25" customHeight="1" thickBot="1" x14ac:dyDescent="0.25">
      <c r="B147" s="224"/>
      <c r="C147" s="233"/>
      <c r="D147" s="234"/>
      <c r="E147" s="234"/>
      <c r="F147" s="234"/>
      <c r="G147" s="234"/>
      <c r="H147" s="234"/>
      <c r="I147" s="234"/>
      <c r="J147" s="234"/>
      <c r="K147" s="234"/>
      <c r="L147" s="234"/>
      <c r="M147" s="234"/>
      <c r="N147" s="235"/>
    </row>
    <row r="148" spans="2:14" ht="14.25" customHeight="1" x14ac:dyDescent="0.2"/>
  </sheetData>
  <mergeCells count="13">
    <mergeCell ref="B14:B147"/>
    <mergeCell ref="C14:C15"/>
    <mergeCell ref="B2:C12"/>
    <mergeCell ref="C147:N147"/>
    <mergeCell ref="D14:N14"/>
    <mergeCell ref="D2:F2"/>
    <mergeCell ref="M21:M146"/>
    <mergeCell ref="M16:M20"/>
    <mergeCell ref="N16:N20"/>
    <mergeCell ref="N21:N146"/>
    <mergeCell ref="H6:J6"/>
    <mergeCell ref="K6:M6"/>
    <mergeCell ref="K7:M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T16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4.28515625" style="2" customWidth="1"/>
    <col min="5" max="5" width="14.28515625" style="1" customWidth="1"/>
    <col min="6" max="6" width="5" style="1" customWidth="1"/>
    <col min="7" max="7" width="15" style="1" customWidth="1"/>
    <col min="8" max="8" width="10.7109375" style="1" customWidth="1"/>
    <col min="9" max="9" width="10.7109375" style="10" customWidth="1"/>
    <col min="10" max="10" width="12.140625" style="1" customWidth="1"/>
    <col min="11" max="11" width="14.28515625" style="20" customWidth="1"/>
    <col min="12" max="12" width="11.85546875" style="1" customWidth="1"/>
    <col min="13" max="13" width="12.85546875" style="1" customWidth="1"/>
    <col min="14" max="15" width="12.5703125" style="1" bestFit="1" customWidth="1"/>
    <col min="16" max="16384" width="9.140625" style="1"/>
  </cols>
  <sheetData>
    <row r="2" spans="1:20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</row>
    <row r="3" spans="1:20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</row>
    <row r="4" spans="1:20" ht="11.25" customHeight="1" thickBot="1" x14ac:dyDescent="0.25">
      <c r="B4" s="5"/>
      <c r="C4" s="5"/>
      <c r="I4" s="1"/>
      <c r="K4" s="8"/>
    </row>
    <row r="5" spans="1:20" ht="35.25" thickBot="1" x14ac:dyDescent="0.25">
      <c r="A5" s="324" t="s">
        <v>118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20" ht="36.75" customHeight="1" thickBot="1" x14ac:dyDescent="0.25">
      <c r="A6" s="343" t="s">
        <v>4</v>
      </c>
      <c r="B6" s="34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</row>
    <row r="7" spans="1:20" ht="17.25" customHeight="1" x14ac:dyDescent="0.2">
      <c r="A7" s="84">
        <v>1</v>
      </c>
      <c r="B7" s="345" t="s">
        <v>190</v>
      </c>
      <c r="C7" s="4" t="s">
        <v>81</v>
      </c>
      <c r="D7" s="72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3" si="0">IF(D7&gt;=I7,D7-I7,0)</f>
        <v>0</v>
      </c>
      <c r="K7" s="264">
        <f>IFERROR(SUM(J7:J13)/SUM(G7:G13),0)/10</f>
        <v>0</v>
      </c>
      <c r="T7" s="41"/>
    </row>
    <row r="8" spans="1:20" ht="17.25" customHeight="1" x14ac:dyDescent="0.2">
      <c r="A8" s="84">
        <v>2</v>
      </c>
      <c r="B8" s="333"/>
      <c r="C8" s="4" t="s">
        <v>99</v>
      </c>
      <c r="D8" s="71">
        <v>0</v>
      </c>
      <c r="E8" s="72" t="str">
        <f>IF(D8&gt;=7,"Péssimo",IF(D8&gt;=4,"Ruim",IF(D8&gt;=1,"Bom",IF(D8=0,"Ótimo",))))</f>
        <v>Ótimo</v>
      </c>
      <c r="F8" s="72" t="str">
        <f t="shared" ref="F8:F13" si="1">E8</f>
        <v>Ótimo</v>
      </c>
      <c r="G8" s="43">
        <v>10</v>
      </c>
      <c r="H8" s="15">
        <v>0</v>
      </c>
      <c r="I8" s="79">
        <f t="shared" ref="I8:I13" si="2">H8*G8</f>
        <v>0</v>
      </c>
      <c r="J8" s="76">
        <f t="shared" si="0"/>
        <v>0</v>
      </c>
      <c r="K8" s="265"/>
    </row>
    <row r="9" spans="1:20" ht="17.25" customHeight="1" x14ac:dyDescent="0.2">
      <c r="A9" s="84">
        <v>3</v>
      </c>
      <c r="B9" s="333"/>
      <c r="C9" s="7" t="s">
        <v>88</v>
      </c>
      <c r="D9" s="73">
        <v>0</v>
      </c>
      <c r="E9" s="72" t="str">
        <f t="shared" ref="E9:E13" si="3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si="2"/>
        <v>0</v>
      </c>
      <c r="J9" s="76">
        <f t="shared" si="0"/>
        <v>0</v>
      </c>
      <c r="K9" s="265"/>
    </row>
    <row r="10" spans="1:20" ht="17.25" customHeight="1" x14ac:dyDescent="0.2">
      <c r="A10" s="84">
        <v>4</v>
      </c>
      <c r="B10" s="333"/>
      <c r="C10" s="23" t="s">
        <v>100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5"/>
    </row>
    <row r="11" spans="1:20" ht="17.25" customHeight="1" x14ac:dyDescent="0.2">
      <c r="A11" s="84">
        <v>5</v>
      </c>
      <c r="B11" s="333"/>
      <c r="C11" s="23" t="s">
        <v>101</v>
      </c>
      <c r="D11" s="74">
        <v>0</v>
      </c>
      <c r="E11" s="72" t="str">
        <f t="shared" si="3"/>
        <v>Ótimo</v>
      </c>
      <c r="F11" s="72" t="str">
        <f t="shared" si="1"/>
        <v>Ótimo</v>
      </c>
      <c r="G11" s="45">
        <v>10</v>
      </c>
      <c r="H11" s="17">
        <v>0</v>
      </c>
      <c r="I11" s="81">
        <f>H11*G11</f>
        <v>0</v>
      </c>
      <c r="J11" s="77">
        <f t="shared" si="0"/>
        <v>0</v>
      </c>
      <c r="K11" s="265"/>
    </row>
    <row r="12" spans="1:20" ht="17.25" customHeight="1" x14ac:dyDescent="0.2">
      <c r="A12" s="84">
        <v>6</v>
      </c>
      <c r="B12" s="333"/>
      <c r="C12" s="23" t="s">
        <v>84</v>
      </c>
      <c r="D12" s="74">
        <v>0</v>
      </c>
      <c r="E12" s="72" t="str">
        <f t="shared" si="3"/>
        <v>Ótimo</v>
      </c>
      <c r="F12" s="72" t="str">
        <f t="shared" si="1"/>
        <v>Ótimo</v>
      </c>
      <c r="G12" s="45">
        <v>10</v>
      </c>
      <c r="H12" s="17">
        <v>0</v>
      </c>
      <c r="I12" s="81">
        <f>H12*G12</f>
        <v>0</v>
      </c>
      <c r="J12" s="77">
        <f t="shared" si="0"/>
        <v>0</v>
      </c>
      <c r="K12" s="265"/>
    </row>
    <row r="13" spans="1:20" ht="17.25" customHeight="1" thickBot="1" x14ac:dyDescent="0.25">
      <c r="A13" s="84">
        <v>7</v>
      </c>
      <c r="B13" s="334"/>
      <c r="C13" s="9" t="s">
        <v>16</v>
      </c>
      <c r="D13" s="89">
        <v>0</v>
      </c>
      <c r="E13" s="71" t="str">
        <f t="shared" si="3"/>
        <v>Ótimo</v>
      </c>
      <c r="F13" s="71" t="str">
        <f t="shared" si="1"/>
        <v>Ótimo</v>
      </c>
      <c r="G13" s="90">
        <v>10</v>
      </c>
      <c r="H13" s="24">
        <v>0</v>
      </c>
      <c r="I13" s="91">
        <f t="shared" si="2"/>
        <v>0</v>
      </c>
      <c r="J13" s="92">
        <f t="shared" si="0"/>
        <v>0</v>
      </c>
      <c r="K13" s="266"/>
      <c r="R13" s="10"/>
    </row>
    <row r="14" spans="1:20" ht="18" customHeight="1" thickBot="1" x14ac:dyDescent="0.25">
      <c r="B14" s="233"/>
      <c r="C14" s="234"/>
      <c r="D14" s="234"/>
      <c r="E14" s="234"/>
      <c r="F14" s="234"/>
      <c r="G14" s="234"/>
      <c r="H14" s="234"/>
      <c r="I14" s="234"/>
      <c r="J14" s="235"/>
      <c r="K14" s="1"/>
    </row>
    <row r="15" spans="1:20" x14ac:dyDescent="0.2">
      <c r="G15" s="10"/>
      <c r="I15" s="20"/>
    </row>
    <row r="16" spans="1:20" x14ac:dyDescent="0.2">
      <c r="B16" s="8"/>
      <c r="D16" s="1"/>
      <c r="E16" s="8"/>
      <c r="F16" s="8"/>
      <c r="G16" s="8"/>
      <c r="H16" s="8"/>
      <c r="I16" s="11"/>
      <c r="J16" s="8"/>
    </row>
  </sheetData>
  <mergeCells count="10">
    <mergeCell ref="K5:K6"/>
    <mergeCell ref="D5:J5"/>
    <mergeCell ref="K7:K13"/>
    <mergeCell ref="B14:J14"/>
    <mergeCell ref="A2:I2"/>
    <mergeCell ref="A3:I3"/>
    <mergeCell ref="A6:B6"/>
    <mergeCell ref="B7:B13"/>
    <mergeCell ref="A5:C5"/>
    <mergeCell ref="E6:F6"/>
  </mergeCells>
  <conditionalFormatting sqref="F7:F13">
    <cfRule type="beginsWith" dxfId="53" priority="1" operator="beginsWith" text="Bom">
      <formula>LEFT(F7,LEN("Bom"))="Bom"</formula>
    </cfRule>
    <cfRule type="beginsWith" dxfId="52" priority="2" operator="beginsWith" text="Ruim">
      <formula>LEFT(F7,LEN("Ruim"))="Ruim"</formula>
    </cfRule>
    <cfRule type="beginsWith" dxfId="51" priority="3" operator="beginsWith" text="Ótimo">
      <formula>LEFT(F7,LEN("Ótimo"))="Ótimo"</formula>
    </cfRule>
    <cfRule type="beginsWith" dxfId="50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orientation="landscape" r:id="rId1"/>
  <headerFooter alignWithMargins="0"/>
  <colBreaks count="1" manualBreakCount="1">
    <brk id="28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T14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4.28515625" style="2" customWidth="1"/>
    <col min="5" max="5" width="14.28515625" style="1" customWidth="1"/>
    <col min="6" max="6" width="5" style="1" customWidth="1"/>
    <col min="7" max="7" width="15" style="1" customWidth="1"/>
    <col min="8" max="8" width="10.7109375" style="1" customWidth="1"/>
    <col min="9" max="9" width="10.7109375" style="10" customWidth="1"/>
    <col min="10" max="10" width="12.140625" style="1" customWidth="1"/>
    <col min="11" max="11" width="14.28515625" style="20" customWidth="1"/>
    <col min="12" max="12" width="11.85546875" style="1" customWidth="1"/>
    <col min="13" max="13" width="12.85546875" style="1" customWidth="1"/>
    <col min="14" max="15" width="12.5703125" style="1" bestFit="1" customWidth="1"/>
    <col min="16" max="16384" width="9.140625" style="1"/>
  </cols>
  <sheetData>
    <row r="2" spans="1:20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</row>
    <row r="3" spans="1:20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</row>
    <row r="4" spans="1:20" ht="11.25" customHeight="1" thickBot="1" x14ac:dyDescent="0.25">
      <c r="B4" s="5"/>
      <c r="C4" s="5"/>
      <c r="I4" s="1"/>
      <c r="K4" s="8"/>
    </row>
    <row r="5" spans="1:20" ht="35.25" thickBot="1" x14ac:dyDescent="0.25">
      <c r="A5" s="324" t="s">
        <v>119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20" ht="36.75" customHeight="1" thickBot="1" x14ac:dyDescent="0.25">
      <c r="A6" s="343" t="s">
        <v>4</v>
      </c>
      <c r="B6" s="34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</row>
    <row r="7" spans="1:20" ht="17.25" customHeight="1" x14ac:dyDescent="0.2">
      <c r="A7" s="84">
        <v>1</v>
      </c>
      <c r="B7" s="345" t="s">
        <v>191</v>
      </c>
      <c r="C7" s="4" t="s">
        <v>81</v>
      </c>
      <c r="D7" s="71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3" si="0">IF(D7&gt;=I7,D7-I7,0)</f>
        <v>0</v>
      </c>
      <c r="K7" s="264">
        <f>IFERROR(SUM(J7:J13)/SUM(G7:G13),0)/10</f>
        <v>0</v>
      </c>
      <c r="T7" s="41"/>
    </row>
    <row r="8" spans="1:20" ht="17.25" customHeight="1" x14ac:dyDescent="0.2">
      <c r="A8" s="84">
        <v>2</v>
      </c>
      <c r="B8" s="333"/>
      <c r="C8" s="4" t="s">
        <v>99</v>
      </c>
      <c r="D8" s="71">
        <v>0</v>
      </c>
      <c r="E8" s="72" t="str">
        <f>IF(D8&gt;=7,"Péssimo",IF(D8&gt;=4,"Ruim",IF(D8&gt;=1,"Bom",IF(D8=0,"Ótimo",))))</f>
        <v>Ótimo</v>
      </c>
      <c r="F8" s="72" t="str">
        <f t="shared" ref="F8:F13" si="1">E8</f>
        <v>Ótimo</v>
      </c>
      <c r="G8" s="43">
        <v>10</v>
      </c>
      <c r="H8" s="15">
        <v>0</v>
      </c>
      <c r="I8" s="79">
        <f t="shared" ref="I8:I13" si="2">H8*G8</f>
        <v>0</v>
      </c>
      <c r="J8" s="76">
        <f t="shared" si="0"/>
        <v>0</v>
      </c>
      <c r="K8" s="265"/>
    </row>
    <row r="9" spans="1:20" ht="17.25" customHeight="1" x14ac:dyDescent="0.2">
      <c r="A9" s="84">
        <v>3</v>
      </c>
      <c r="B9" s="333"/>
      <c r="C9" s="7" t="s">
        <v>88</v>
      </c>
      <c r="D9" s="73">
        <v>0</v>
      </c>
      <c r="E9" s="72" t="str">
        <f t="shared" ref="E9:E13" si="3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si="2"/>
        <v>0</v>
      </c>
      <c r="J9" s="76">
        <f t="shared" si="0"/>
        <v>0</v>
      </c>
      <c r="K9" s="265"/>
      <c r="Q9" s="50"/>
    </row>
    <row r="10" spans="1:20" ht="17.25" customHeight="1" x14ac:dyDescent="0.2">
      <c r="A10" s="84">
        <v>4</v>
      </c>
      <c r="B10" s="333"/>
      <c r="C10" s="23" t="s">
        <v>102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5"/>
    </row>
    <row r="11" spans="1:20" ht="17.25" customHeight="1" x14ac:dyDescent="0.2">
      <c r="A11" s="84">
        <v>5</v>
      </c>
      <c r="B11" s="333"/>
      <c r="C11" s="23" t="s">
        <v>100</v>
      </c>
      <c r="D11" s="74">
        <v>0</v>
      </c>
      <c r="E11" s="72" t="str">
        <f t="shared" si="3"/>
        <v>Ótimo</v>
      </c>
      <c r="F11" s="72" t="str">
        <f t="shared" si="1"/>
        <v>Ótimo</v>
      </c>
      <c r="G11" s="45">
        <v>10</v>
      </c>
      <c r="H11" s="17">
        <v>0</v>
      </c>
      <c r="I11" s="81">
        <f>H11*G11</f>
        <v>0</v>
      </c>
      <c r="J11" s="77">
        <f t="shared" si="0"/>
        <v>0</v>
      </c>
      <c r="K11" s="265"/>
    </row>
    <row r="12" spans="1:20" ht="17.25" customHeight="1" x14ac:dyDescent="0.2">
      <c r="A12" s="84">
        <v>6</v>
      </c>
      <c r="B12" s="333"/>
      <c r="C12" s="23" t="s">
        <v>84</v>
      </c>
      <c r="D12" s="74">
        <v>0</v>
      </c>
      <c r="E12" s="72" t="str">
        <f t="shared" si="3"/>
        <v>Ótimo</v>
      </c>
      <c r="F12" s="72" t="str">
        <f t="shared" si="1"/>
        <v>Ótimo</v>
      </c>
      <c r="G12" s="45">
        <v>10</v>
      </c>
      <c r="H12" s="17">
        <v>0</v>
      </c>
      <c r="I12" s="81">
        <f>H12*G12</f>
        <v>0</v>
      </c>
      <c r="J12" s="77">
        <f t="shared" si="0"/>
        <v>0</v>
      </c>
      <c r="K12" s="265"/>
    </row>
    <row r="13" spans="1:20" ht="17.25" customHeight="1" thickBot="1" x14ac:dyDescent="0.25">
      <c r="A13" s="86">
        <v>7</v>
      </c>
      <c r="B13" s="334"/>
      <c r="C13" s="4" t="s">
        <v>16</v>
      </c>
      <c r="D13" s="74">
        <v>0</v>
      </c>
      <c r="E13" s="72" t="str">
        <f t="shared" si="3"/>
        <v>Ótimo</v>
      </c>
      <c r="F13" s="72" t="str">
        <f t="shared" si="1"/>
        <v>Ótimo</v>
      </c>
      <c r="G13" s="45">
        <v>10</v>
      </c>
      <c r="H13" s="15">
        <v>0</v>
      </c>
      <c r="I13" s="97">
        <f t="shared" si="2"/>
        <v>0</v>
      </c>
      <c r="J13" s="93">
        <f t="shared" si="0"/>
        <v>0</v>
      </c>
      <c r="K13" s="266"/>
      <c r="R13" s="10"/>
    </row>
    <row r="14" spans="1:20" ht="18" customHeight="1" thickBot="1" x14ac:dyDescent="0.25">
      <c r="B14" s="337"/>
      <c r="C14" s="338"/>
      <c r="D14" s="338"/>
      <c r="E14" s="338"/>
      <c r="F14" s="338"/>
      <c r="G14" s="338"/>
      <c r="H14" s="338"/>
      <c r="I14" s="338"/>
      <c r="J14" s="339"/>
      <c r="K14" s="1"/>
    </row>
  </sheetData>
  <mergeCells count="10">
    <mergeCell ref="D5:J5"/>
    <mergeCell ref="K5:K6"/>
    <mergeCell ref="K7:K13"/>
    <mergeCell ref="B14:J14"/>
    <mergeCell ref="A2:I2"/>
    <mergeCell ref="A3:I3"/>
    <mergeCell ref="A5:C5"/>
    <mergeCell ref="A6:B6"/>
    <mergeCell ref="E6:F6"/>
    <mergeCell ref="B7:B13"/>
  </mergeCells>
  <conditionalFormatting sqref="F7:F13">
    <cfRule type="beginsWith" dxfId="49" priority="1" operator="beginsWith" text="Bom">
      <formula>LEFT(F7,LEN("Bom"))="Bom"</formula>
    </cfRule>
    <cfRule type="beginsWith" dxfId="48" priority="2" operator="beginsWith" text="Ruim">
      <formula>LEFT(F7,LEN("Ruim"))="Ruim"</formula>
    </cfRule>
    <cfRule type="beginsWith" dxfId="47" priority="3" operator="beginsWith" text="Ótimo">
      <formula>LEFT(F7,LEN("Ótimo"))="Ótimo"</formula>
    </cfRule>
    <cfRule type="beginsWith" dxfId="46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orientation="landscape" r:id="rId1"/>
  <headerFooter alignWithMargins="0"/>
  <colBreaks count="1" manualBreakCount="1">
    <brk id="28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N22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3.42578125" style="1" customWidth="1"/>
    <col min="3" max="3" width="105.5703125" style="1" bestFit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4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4" ht="11.25" customHeight="1" thickBot="1" x14ac:dyDescent="0.25">
      <c r="B4" s="5"/>
      <c r="C4" s="5"/>
    </row>
    <row r="5" spans="1:14" ht="18.75" thickBot="1" x14ac:dyDescent="0.25">
      <c r="A5" s="346" t="s">
        <v>226</v>
      </c>
      <c r="B5" s="347"/>
      <c r="C5" s="348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14" ht="36.75" customHeight="1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</row>
    <row r="7" spans="1:14" ht="17.25" customHeight="1" x14ac:dyDescent="0.2">
      <c r="A7" s="123">
        <v>1</v>
      </c>
      <c r="B7" s="267" t="s">
        <v>229</v>
      </c>
      <c r="C7" s="7" t="s">
        <v>81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6" si="0">IF(D7&gt;=I7,D7-I7,0)</f>
        <v>0</v>
      </c>
      <c r="K7" s="264">
        <f>IFERROR(SUM(J7:J16)/SUM(G7:G16),0)/10</f>
        <v>0</v>
      </c>
      <c r="N7" s="41"/>
    </row>
    <row r="8" spans="1:14" ht="17.25" customHeight="1" x14ac:dyDescent="0.2">
      <c r="A8" s="124">
        <v>2</v>
      </c>
      <c r="B8" s="255"/>
      <c r="C8" s="7" t="s">
        <v>88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16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5"/>
    </row>
    <row r="9" spans="1:14" ht="17.25" customHeight="1" x14ac:dyDescent="0.2">
      <c r="A9" s="123">
        <v>3</v>
      </c>
      <c r="B9" s="255"/>
      <c r="C9" s="7" t="s">
        <v>75</v>
      </c>
      <c r="D9" s="95">
        <v>0</v>
      </c>
      <c r="E9" s="72" t="str">
        <f t="shared" ref="E9:E16" si="2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ref="I9:I16" si="3">H9*G9</f>
        <v>0</v>
      </c>
      <c r="J9" s="76">
        <f t="shared" si="0"/>
        <v>0</v>
      </c>
      <c r="K9" s="265"/>
    </row>
    <row r="10" spans="1:14" ht="17.25" customHeight="1" thickBot="1" x14ac:dyDescent="0.25">
      <c r="A10" s="124">
        <v>4</v>
      </c>
      <c r="B10" s="256"/>
      <c r="C10" s="13" t="s">
        <v>237</v>
      </c>
      <c r="D10" s="85">
        <v>0</v>
      </c>
      <c r="E10" s="85" t="str">
        <f t="shared" si="2"/>
        <v>Ótimo</v>
      </c>
      <c r="F10" s="85" t="str">
        <f t="shared" si="1"/>
        <v>Ótimo</v>
      </c>
      <c r="G10" s="44">
        <v>10</v>
      </c>
      <c r="H10" s="16">
        <v>0</v>
      </c>
      <c r="I10" s="97">
        <f t="shared" si="3"/>
        <v>0</v>
      </c>
      <c r="J10" s="93">
        <f t="shared" si="0"/>
        <v>0</v>
      </c>
      <c r="K10" s="265"/>
    </row>
    <row r="11" spans="1:14" ht="17.25" customHeight="1" x14ac:dyDescent="0.2">
      <c r="A11" s="123">
        <v>5</v>
      </c>
      <c r="B11" s="267" t="s">
        <v>230</v>
      </c>
      <c r="C11" s="22" t="s">
        <v>231</v>
      </c>
      <c r="D11" s="74">
        <v>0</v>
      </c>
      <c r="E11" s="74" t="str">
        <f t="shared" si="2"/>
        <v>Ótimo</v>
      </c>
      <c r="F11" s="74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5"/>
    </row>
    <row r="12" spans="1:14" ht="17.25" customHeight="1" x14ac:dyDescent="0.2">
      <c r="A12" s="124">
        <v>6</v>
      </c>
      <c r="B12" s="255"/>
      <c r="C12" s="22" t="s">
        <v>232</v>
      </c>
      <c r="D12" s="74">
        <v>0</v>
      </c>
      <c r="E12" s="72" t="str">
        <f t="shared" si="2"/>
        <v>Ótimo</v>
      </c>
      <c r="F12" s="72" t="str">
        <f t="shared" si="1"/>
        <v>Ótimo</v>
      </c>
      <c r="G12" s="48">
        <v>10</v>
      </c>
      <c r="H12" s="49">
        <v>0</v>
      </c>
      <c r="I12" s="80">
        <f t="shared" si="3"/>
        <v>0</v>
      </c>
      <c r="J12" s="76">
        <f t="shared" si="0"/>
        <v>0</v>
      </c>
      <c r="K12" s="265"/>
      <c r="L12" s="10"/>
    </row>
    <row r="13" spans="1:14" ht="17.25" customHeight="1" x14ac:dyDescent="0.2">
      <c r="A13" s="123">
        <v>7</v>
      </c>
      <c r="B13" s="255"/>
      <c r="C13" s="23" t="s">
        <v>233</v>
      </c>
      <c r="D13" s="74">
        <v>0</v>
      </c>
      <c r="E13" s="72" t="str">
        <f t="shared" si="2"/>
        <v>Ótimo</v>
      </c>
      <c r="F13" s="72" t="str">
        <f t="shared" si="1"/>
        <v>Ótimo</v>
      </c>
      <c r="G13" s="48">
        <v>10</v>
      </c>
      <c r="H13" s="17">
        <v>0</v>
      </c>
      <c r="I13" s="81">
        <f t="shared" si="3"/>
        <v>0</v>
      </c>
      <c r="J13" s="77">
        <f t="shared" si="0"/>
        <v>0</v>
      </c>
      <c r="K13" s="265"/>
    </row>
    <row r="14" spans="1:14" ht="17.25" customHeight="1" x14ac:dyDescent="0.2">
      <c r="A14" s="124">
        <v>8</v>
      </c>
      <c r="B14" s="255"/>
      <c r="C14" s="23" t="s">
        <v>234</v>
      </c>
      <c r="D14" s="74">
        <v>0</v>
      </c>
      <c r="E14" s="72" t="str">
        <f t="shared" si="2"/>
        <v>Ótimo</v>
      </c>
      <c r="F14" s="72" t="str">
        <f t="shared" si="1"/>
        <v>Ótimo</v>
      </c>
      <c r="G14" s="48">
        <v>10</v>
      </c>
      <c r="H14" s="17">
        <v>0</v>
      </c>
      <c r="I14" s="81">
        <f t="shared" si="3"/>
        <v>0</v>
      </c>
      <c r="J14" s="77">
        <f t="shared" si="0"/>
        <v>0</v>
      </c>
      <c r="K14" s="265"/>
    </row>
    <row r="15" spans="1:14" ht="17.25" customHeight="1" x14ac:dyDescent="0.2">
      <c r="A15" s="123">
        <v>9</v>
      </c>
      <c r="B15" s="255"/>
      <c r="C15" s="23" t="s">
        <v>235</v>
      </c>
      <c r="D15" s="74">
        <v>0</v>
      </c>
      <c r="E15" s="72" t="str">
        <f t="shared" si="2"/>
        <v>Ótimo</v>
      </c>
      <c r="F15" s="72" t="str">
        <f t="shared" si="1"/>
        <v>Ótimo</v>
      </c>
      <c r="G15" s="48">
        <v>10</v>
      </c>
      <c r="H15" s="17">
        <v>0</v>
      </c>
      <c r="I15" s="81">
        <f t="shared" si="3"/>
        <v>0</v>
      </c>
      <c r="J15" s="77">
        <f t="shared" si="0"/>
        <v>0</v>
      </c>
      <c r="K15" s="265"/>
    </row>
    <row r="16" spans="1:14" ht="17.25" customHeight="1" thickBot="1" x14ac:dyDescent="0.25">
      <c r="A16" s="124">
        <v>10</v>
      </c>
      <c r="B16" s="256"/>
      <c r="C16" s="4" t="s">
        <v>236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3">
        <v>10</v>
      </c>
      <c r="H16" s="15">
        <v>0</v>
      </c>
      <c r="I16" s="79">
        <f t="shared" si="3"/>
        <v>0</v>
      </c>
      <c r="J16" s="76">
        <f t="shared" si="0"/>
        <v>0</v>
      </c>
      <c r="K16" s="266"/>
    </row>
    <row r="17" spans="2:11" ht="17.25" customHeight="1" thickBot="1" x14ac:dyDescent="0.25">
      <c r="B17" s="337"/>
      <c r="C17" s="338"/>
      <c r="D17" s="338"/>
      <c r="E17" s="338"/>
      <c r="F17" s="338"/>
      <c r="G17" s="338"/>
      <c r="H17" s="338"/>
      <c r="I17" s="338"/>
      <c r="J17" s="339"/>
      <c r="K17" s="20"/>
    </row>
    <row r="22" spans="2:11" ht="24" customHeight="1" x14ac:dyDescent="0.2"/>
  </sheetData>
  <mergeCells count="11">
    <mergeCell ref="B7:B10"/>
    <mergeCell ref="K7:K16"/>
    <mergeCell ref="B17:J17"/>
    <mergeCell ref="B11:B16"/>
    <mergeCell ref="A2:K2"/>
    <mergeCell ref="A3:K3"/>
    <mergeCell ref="A5:C5"/>
    <mergeCell ref="D5:J5"/>
    <mergeCell ref="K5:K6"/>
    <mergeCell ref="A6:B6"/>
    <mergeCell ref="E6:F6"/>
  </mergeCells>
  <conditionalFormatting sqref="F7:F16">
    <cfRule type="beginsWith" dxfId="45" priority="1" operator="beginsWith" text="Bom">
      <formula>LEFT(F7,LEN("Bom"))="Bom"</formula>
    </cfRule>
    <cfRule type="beginsWith" dxfId="44" priority="2" operator="beginsWith" text="Ruim">
      <formula>LEFT(F7,LEN("Ruim"))="Ruim"</formula>
    </cfRule>
    <cfRule type="beginsWith" dxfId="43" priority="3" operator="beginsWith" text="Ótimo">
      <formula>LEFT(F7,LEN("Ótimo"))="Ótimo"</formula>
    </cfRule>
    <cfRule type="beginsWith" dxfId="42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N22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7.28515625" style="1" customWidth="1"/>
    <col min="3" max="3" width="103.425781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4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4" ht="11.25" customHeight="1" thickBot="1" x14ac:dyDescent="0.25">
      <c r="B4" s="5"/>
      <c r="C4" s="5"/>
    </row>
    <row r="5" spans="1:14" ht="18.75" thickBot="1" x14ac:dyDescent="0.25">
      <c r="A5" s="346" t="s">
        <v>227</v>
      </c>
      <c r="B5" s="347"/>
      <c r="C5" s="348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14" ht="36.75" customHeight="1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</row>
    <row r="7" spans="1:14" ht="17.25" customHeight="1" x14ac:dyDescent="0.2">
      <c r="A7" s="123">
        <v>1</v>
      </c>
      <c r="B7" s="255" t="s">
        <v>238</v>
      </c>
      <c r="C7" s="7" t="s">
        <v>81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6" si="0">IF(D7&gt;=I7,D7-I7,0)</f>
        <v>0</v>
      </c>
      <c r="K7" s="264">
        <f>IFERROR(SUM(J7:J16)/SUM(G7:G16),0)/10</f>
        <v>0</v>
      </c>
      <c r="N7" s="41"/>
    </row>
    <row r="8" spans="1:14" ht="17.25" customHeight="1" x14ac:dyDescent="0.2">
      <c r="A8" s="124">
        <v>2</v>
      </c>
      <c r="B8" s="255"/>
      <c r="C8" s="7" t="s">
        <v>88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16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5"/>
    </row>
    <row r="9" spans="1:14" ht="17.25" customHeight="1" x14ac:dyDescent="0.2">
      <c r="A9" s="123">
        <v>3</v>
      </c>
      <c r="B9" s="255"/>
      <c r="C9" s="7" t="s">
        <v>75</v>
      </c>
      <c r="D9" s="95">
        <v>0</v>
      </c>
      <c r="E9" s="72" t="str">
        <f t="shared" ref="E9:E16" si="2">IF(D9&gt;=7,"Péssimo",IF(D9&gt;=4,"Ruim",IF(D9&gt;=1,"Bom",IF(D9=0,"Ótimo",IF(D9=" "," ",)))))</f>
        <v>Ótimo</v>
      </c>
      <c r="F9" s="72" t="str">
        <f t="shared" si="1"/>
        <v>Ótimo</v>
      </c>
      <c r="G9" s="45">
        <v>10</v>
      </c>
      <c r="H9" s="17">
        <v>0</v>
      </c>
      <c r="I9" s="81">
        <f>H9*G9</f>
        <v>0</v>
      </c>
      <c r="J9" s="77">
        <f t="shared" si="0"/>
        <v>0</v>
      </c>
      <c r="K9" s="265"/>
    </row>
    <row r="10" spans="1:14" ht="17.25" customHeight="1" thickBot="1" x14ac:dyDescent="0.25">
      <c r="A10" s="124">
        <v>4</v>
      </c>
      <c r="B10" s="256"/>
      <c r="C10" s="13" t="s">
        <v>237</v>
      </c>
      <c r="D10" s="85">
        <v>0</v>
      </c>
      <c r="E10" s="85" t="str">
        <f t="shared" si="2"/>
        <v>Ótimo</v>
      </c>
      <c r="F10" s="85" t="str">
        <f t="shared" si="1"/>
        <v>Ótimo</v>
      </c>
      <c r="G10" s="44">
        <v>10</v>
      </c>
      <c r="H10" s="16">
        <v>0</v>
      </c>
      <c r="I10" s="97">
        <f t="shared" ref="I10:I16" si="3">H10*G10</f>
        <v>0</v>
      </c>
      <c r="J10" s="93">
        <f t="shared" si="0"/>
        <v>0</v>
      </c>
      <c r="K10" s="265"/>
    </row>
    <row r="11" spans="1:14" ht="17.25" customHeight="1" x14ac:dyDescent="0.2">
      <c r="A11" s="123">
        <v>5</v>
      </c>
      <c r="B11" s="267" t="s">
        <v>230</v>
      </c>
      <c r="C11" s="22" t="s">
        <v>231</v>
      </c>
      <c r="D11" s="74">
        <v>0</v>
      </c>
      <c r="E11" s="74" t="str">
        <f t="shared" si="2"/>
        <v>Ótimo</v>
      </c>
      <c r="F11" s="74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5"/>
    </row>
    <row r="12" spans="1:14" ht="17.25" customHeight="1" x14ac:dyDescent="0.2">
      <c r="A12" s="124">
        <v>6</v>
      </c>
      <c r="B12" s="255"/>
      <c r="C12" s="22" t="s">
        <v>232</v>
      </c>
      <c r="D12" s="74">
        <v>0</v>
      </c>
      <c r="E12" s="72" t="str">
        <f t="shared" si="2"/>
        <v>Ótimo</v>
      </c>
      <c r="F12" s="72" t="str">
        <f t="shared" si="1"/>
        <v>Ótimo</v>
      </c>
      <c r="G12" s="48">
        <v>10</v>
      </c>
      <c r="H12" s="49">
        <v>0</v>
      </c>
      <c r="I12" s="80">
        <f t="shared" si="3"/>
        <v>0</v>
      </c>
      <c r="J12" s="76">
        <f t="shared" si="0"/>
        <v>0</v>
      </c>
      <c r="K12" s="265"/>
      <c r="L12" s="10"/>
    </row>
    <row r="13" spans="1:14" ht="17.25" customHeight="1" x14ac:dyDescent="0.2">
      <c r="A13" s="123">
        <v>7</v>
      </c>
      <c r="B13" s="255"/>
      <c r="C13" s="23" t="s">
        <v>233</v>
      </c>
      <c r="D13" s="74">
        <v>0</v>
      </c>
      <c r="E13" s="72" t="str">
        <f t="shared" si="2"/>
        <v>Ótimo</v>
      </c>
      <c r="F13" s="72" t="str">
        <f t="shared" si="1"/>
        <v>Ótimo</v>
      </c>
      <c r="G13" s="45">
        <v>10</v>
      </c>
      <c r="H13" s="17">
        <v>0</v>
      </c>
      <c r="I13" s="81">
        <f t="shared" si="3"/>
        <v>0</v>
      </c>
      <c r="J13" s="77">
        <f t="shared" si="0"/>
        <v>0</v>
      </c>
      <c r="K13" s="265"/>
    </row>
    <row r="14" spans="1:14" ht="17.25" customHeight="1" x14ac:dyDescent="0.2">
      <c r="A14" s="124">
        <v>8</v>
      </c>
      <c r="B14" s="255"/>
      <c r="C14" s="23" t="s">
        <v>234</v>
      </c>
      <c r="D14" s="74">
        <v>0</v>
      </c>
      <c r="E14" s="72" t="str">
        <f t="shared" si="2"/>
        <v>Ótimo</v>
      </c>
      <c r="F14" s="72" t="str">
        <f t="shared" si="1"/>
        <v>Ótimo</v>
      </c>
      <c r="G14" s="48">
        <v>10</v>
      </c>
      <c r="H14" s="49">
        <v>0</v>
      </c>
      <c r="I14" s="80">
        <f t="shared" si="3"/>
        <v>0</v>
      </c>
      <c r="J14" s="76">
        <f t="shared" si="0"/>
        <v>0</v>
      </c>
      <c r="K14" s="265"/>
    </row>
    <row r="15" spans="1:14" ht="17.25" customHeight="1" x14ac:dyDescent="0.2">
      <c r="A15" s="123">
        <v>9</v>
      </c>
      <c r="B15" s="255"/>
      <c r="C15" s="23" t="s">
        <v>235</v>
      </c>
      <c r="D15" s="74">
        <v>0</v>
      </c>
      <c r="E15" s="72" t="str">
        <f t="shared" si="2"/>
        <v>Ótimo</v>
      </c>
      <c r="F15" s="72" t="str">
        <f t="shared" si="1"/>
        <v>Ótimo</v>
      </c>
      <c r="G15" s="45">
        <v>10</v>
      </c>
      <c r="H15" s="17">
        <v>0</v>
      </c>
      <c r="I15" s="81">
        <f t="shared" si="3"/>
        <v>0</v>
      </c>
      <c r="J15" s="77">
        <f t="shared" si="0"/>
        <v>0</v>
      </c>
      <c r="K15" s="265"/>
    </row>
    <row r="16" spans="1:14" ht="17.25" customHeight="1" thickBot="1" x14ac:dyDescent="0.25">
      <c r="A16" s="124">
        <v>10</v>
      </c>
      <c r="B16" s="256"/>
      <c r="C16" s="4" t="s">
        <v>236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3">
        <v>10</v>
      </c>
      <c r="H16" s="15">
        <v>0</v>
      </c>
      <c r="I16" s="79">
        <f t="shared" si="3"/>
        <v>0</v>
      </c>
      <c r="J16" s="76">
        <f t="shared" si="0"/>
        <v>0</v>
      </c>
      <c r="K16" s="266"/>
    </row>
    <row r="17" spans="2:11" ht="17.25" customHeight="1" thickBot="1" x14ac:dyDescent="0.25">
      <c r="B17" s="337"/>
      <c r="C17" s="338"/>
      <c r="D17" s="338"/>
      <c r="E17" s="338"/>
      <c r="F17" s="338"/>
      <c r="G17" s="338"/>
      <c r="H17" s="338"/>
      <c r="I17" s="338"/>
      <c r="J17" s="339"/>
      <c r="K17" s="20"/>
    </row>
    <row r="22" spans="2:11" ht="24" customHeight="1" x14ac:dyDescent="0.2"/>
  </sheetData>
  <mergeCells count="11">
    <mergeCell ref="B7:B10"/>
    <mergeCell ref="K7:K16"/>
    <mergeCell ref="B17:J17"/>
    <mergeCell ref="B11:B16"/>
    <mergeCell ref="A2:K2"/>
    <mergeCell ref="A3:K3"/>
    <mergeCell ref="A5:C5"/>
    <mergeCell ref="D5:J5"/>
    <mergeCell ref="K5:K6"/>
    <mergeCell ref="A6:B6"/>
    <mergeCell ref="E6:F6"/>
  </mergeCells>
  <conditionalFormatting sqref="F7:F13 F16">
    <cfRule type="beginsWith" dxfId="41" priority="5" operator="beginsWith" text="Bom">
      <formula>LEFT(F7,LEN("Bom"))="Bom"</formula>
    </cfRule>
    <cfRule type="beginsWith" dxfId="40" priority="6" operator="beginsWith" text="Ruim">
      <formula>LEFT(F7,LEN("Ruim"))="Ruim"</formula>
    </cfRule>
    <cfRule type="beginsWith" dxfId="39" priority="7" operator="beginsWith" text="Ótimo">
      <formula>LEFT(F7,LEN("Ótimo"))="Ótimo"</formula>
    </cfRule>
    <cfRule type="beginsWith" dxfId="38" priority="8" operator="beginsWith" text="Péssimo">
      <formula>LEFT(F7,LEN("Péssimo"))="Péssimo"</formula>
    </cfRule>
  </conditionalFormatting>
  <conditionalFormatting sqref="F14:F15">
    <cfRule type="beginsWith" dxfId="37" priority="1" operator="beginsWith" text="Bom">
      <formula>LEFT(F14,LEN("Bom"))="Bom"</formula>
    </cfRule>
    <cfRule type="beginsWith" dxfId="36" priority="2" operator="beginsWith" text="Ruim">
      <formula>LEFT(F14,LEN("Ruim"))="Ruim"</formula>
    </cfRule>
    <cfRule type="beginsWith" dxfId="35" priority="3" operator="beginsWith" text="Ótimo">
      <formula>LEFT(F14,LEN("Ótimo"))="Ótimo"</formula>
    </cfRule>
    <cfRule type="beginsWith" dxfId="34" priority="4" operator="beginsWith" text="Péssimo">
      <formula>LEFT(F14,LEN("Péssimo"))="Péssimo"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N22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7.85546875" style="1" customWidth="1"/>
    <col min="3" max="3" width="103.57031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4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4" ht="11.25" customHeight="1" thickBot="1" x14ac:dyDescent="0.25">
      <c r="B4" s="5"/>
      <c r="C4" s="5"/>
    </row>
    <row r="5" spans="1:14" ht="24" customHeight="1" thickBot="1" x14ac:dyDescent="0.25">
      <c r="A5" s="349" t="s">
        <v>228</v>
      </c>
      <c r="B5" s="350"/>
      <c r="C5" s="351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14" ht="36.75" customHeight="1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</row>
    <row r="7" spans="1:14" ht="17.25" customHeight="1" x14ac:dyDescent="0.2">
      <c r="A7" s="123">
        <v>1</v>
      </c>
      <c r="B7" s="255" t="s">
        <v>238</v>
      </c>
      <c r="C7" s="7" t="s">
        <v>81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6" si="0">IF(D7&gt;=I7,D7-I7,0)</f>
        <v>0</v>
      </c>
      <c r="K7" s="264">
        <f>IFERROR(SUM(J7:J16)/SUM(G7:G16),0)/10</f>
        <v>0</v>
      </c>
      <c r="N7" s="41"/>
    </row>
    <row r="8" spans="1:14" ht="17.25" customHeight="1" x14ac:dyDescent="0.2">
      <c r="A8" s="124">
        <v>2</v>
      </c>
      <c r="B8" s="255"/>
      <c r="C8" s="7" t="s">
        <v>88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16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5"/>
    </row>
    <row r="9" spans="1:14" ht="17.25" customHeight="1" x14ac:dyDescent="0.2">
      <c r="A9" s="123">
        <v>3</v>
      </c>
      <c r="B9" s="255"/>
      <c r="C9" s="7" t="s">
        <v>75</v>
      </c>
      <c r="D9" s="95">
        <v>0</v>
      </c>
      <c r="E9" s="72" t="str">
        <f t="shared" ref="E9:E16" si="2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ref="I9:I16" si="3">H9*G9</f>
        <v>0</v>
      </c>
      <c r="J9" s="76">
        <f t="shared" si="0"/>
        <v>0</v>
      </c>
      <c r="K9" s="265"/>
    </row>
    <row r="10" spans="1:14" ht="17.25" customHeight="1" thickBot="1" x14ac:dyDescent="0.25">
      <c r="A10" s="86">
        <v>4</v>
      </c>
      <c r="B10" s="256"/>
      <c r="C10" s="13" t="s">
        <v>237</v>
      </c>
      <c r="D10" s="85">
        <v>0</v>
      </c>
      <c r="E10" s="85" t="str">
        <f t="shared" si="2"/>
        <v>Ótimo</v>
      </c>
      <c r="F10" s="85" t="str">
        <f t="shared" si="1"/>
        <v>Ótimo</v>
      </c>
      <c r="G10" s="44">
        <v>10</v>
      </c>
      <c r="H10" s="16">
        <v>0</v>
      </c>
      <c r="I10" s="97">
        <f t="shared" si="3"/>
        <v>0</v>
      </c>
      <c r="J10" s="93">
        <f t="shared" si="0"/>
        <v>0</v>
      </c>
      <c r="K10" s="265"/>
    </row>
    <row r="11" spans="1:14" ht="17.25" customHeight="1" x14ac:dyDescent="0.2">
      <c r="A11" s="123">
        <v>5</v>
      </c>
      <c r="B11" s="267" t="s">
        <v>230</v>
      </c>
      <c r="C11" s="22" t="s">
        <v>231</v>
      </c>
      <c r="D11" s="74">
        <v>0</v>
      </c>
      <c r="E11" s="74" t="str">
        <f t="shared" si="2"/>
        <v>Ótimo</v>
      </c>
      <c r="F11" s="74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5"/>
    </row>
    <row r="12" spans="1:14" ht="17.25" customHeight="1" x14ac:dyDescent="0.2">
      <c r="A12" s="124">
        <v>6</v>
      </c>
      <c r="B12" s="255"/>
      <c r="C12" s="22" t="s">
        <v>232</v>
      </c>
      <c r="D12" s="74">
        <v>0</v>
      </c>
      <c r="E12" s="72" t="str">
        <f t="shared" si="2"/>
        <v>Ótimo</v>
      </c>
      <c r="F12" s="72" t="str">
        <f t="shared" si="1"/>
        <v>Ótimo</v>
      </c>
      <c r="G12" s="48">
        <v>10</v>
      </c>
      <c r="H12" s="49">
        <v>0</v>
      </c>
      <c r="I12" s="80">
        <f t="shared" si="3"/>
        <v>0</v>
      </c>
      <c r="J12" s="76">
        <f t="shared" si="0"/>
        <v>0</v>
      </c>
      <c r="K12" s="265"/>
      <c r="L12" s="10"/>
    </row>
    <row r="13" spans="1:14" ht="17.25" customHeight="1" x14ac:dyDescent="0.2">
      <c r="A13" s="123">
        <v>7</v>
      </c>
      <c r="B13" s="255"/>
      <c r="C13" s="23" t="s">
        <v>233</v>
      </c>
      <c r="D13" s="74">
        <v>0</v>
      </c>
      <c r="E13" s="74" t="str">
        <f t="shared" si="2"/>
        <v>Ótimo</v>
      </c>
      <c r="F13" s="74" t="str">
        <f t="shared" si="1"/>
        <v>Ótimo</v>
      </c>
      <c r="G13" s="45">
        <v>10</v>
      </c>
      <c r="H13" s="17">
        <v>0</v>
      </c>
      <c r="I13" s="81">
        <f t="shared" si="3"/>
        <v>0</v>
      </c>
      <c r="J13" s="77">
        <f t="shared" si="0"/>
        <v>0</v>
      </c>
      <c r="K13" s="265"/>
    </row>
    <row r="14" spans="1:14" ht="17.25" customHeight="1" x14ac:dyDescent="0.2">
      <c r="A14" s="124">
        <v>8</v>
      </c>
      <c r="B14" s="255"/>
      <c r="C14" s="23" t="s">
        <v>234</v>
      </c>
      <c r="D14" s="74">
        <v>0</v>
      </c>
      <c r="E14" s="72" t="str">
        <f t="shared" si="2"/>
        <v>Ótimo</v>
      </c>
      <c r="F14" s="72" t="str">
        <f t="shared" si="1"/>
        <v>Ótimo</v>
      </c>
      <c r="G14" s="48">
        <v>10</v>
      </c>
      <c r="H14" s="49">
        <v>0</v>
      </c>
      <c r="I14" s="80">
        <f t="shared" si="3"/>
        <v>0</v>
      </c>
      <c r="J14" s="76">
        <f t="shared" si="0"/>
        <v>0</v>
      </c>
      <c r="K14" s="265"/>
    </row>
    <row r="15" spans="1:14" ht="17.25" customHeight="1" x14ac:dyDescent="0.2">
      <c r="A15" s="123">
        <v>9</v>
      </c>
      <c r="B15" s="255"/>
      <c r="C15" s="23" t="s">
        <v>235</v>
      </c>
      <c r="D15" s="74">
        <v>0</v>
      </c>
      <c r="E15" s="74" t="str">
        <f t="shared" si="2"/>
        <v>Ótimo</v>
      </c>
      <c r="F15" s="74" t="str">
        <f t="shared" si="1"/>
        <v>Ótimo</v>
      </c>
      <c r="G15" s="45">
        <v>10</v>
      </c>
      <c r="H15" s="17">
        <v>0</v>
      </c>
      <c r="I15" s="81">
        <f t="shared" si="3"/>
        <v>0</v>
      </c>
      <c r="J15" s="77">
        <f t="shared" si="0"/>
        <v>0</v>
      </c>
      <c r="K15" s="265"/>
    </row>
    <row r="16" spans="1:14" ht="17.25" customHeight="1" thickBot="1" x14ac:dyDescent="0.25">
      <c r="A16" s="124">
        <v>10</v>
      </c>
      <c r="B16" s="256"/>
      <c r="C16" s="4" t="s">
        <v>236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3">
        <v>10</v>
      </c>
      <c r="H16" s="15">
        <v>0</v>
      </c>
      <c r="I16" s="79">
        <f t="shared" si="3"/>
        <v>0</v>
      </c>
      <c r="J16" s="76">
        <f t="shared" si="0"/>
        <v>0</v>
      </c>
      <c r="K16" s="266"/>
    </row>
    <row r="17" spans="2:11" ht="17.25" customHeight="1" thickBot="1" x14ac:dyDescent="0.25">
      <c r="B17" s="337"/>
      <c r="C17" s="338"/>
      <c r="D17" s="338"/>
      <c r="E17" s="338"/>
      <c r="F17" s="338"/>
      <c r="G17" s="338"/>
      <c r="H17" s="338"/>
      <c r="I17" s="338"/>
      <c r="J17" s="339"/>
      <c r="K17" s="20"/>
    </row>
    <row r="22" spans="2:11" ht="24" customHeight="1" x14ac:dyDescent="0.2"/>
  </sheetData>
  <mergeCells count="11">
    <mergeCell ref="B7:B10"/>
    <mergeCell ref="K7:K16"/>
    <mergeCell ref="B17:J17"/>
    <mergeCell ref="B11:B16"/>
    <mergeCell ref="A2:K2"/>
    <mergeCell ref="A3:K3"/>
    <mergeCell ref="A5:C5"/>
    <mergeCell ref="D5:J5"/>
    <mergeCell ref="K5:K6"/>
    <mergeCell ref="A6:B6"/>
    <mergeCell ref="E6:F6"/>
  </mergeCells>
  <conditionalFormatting sqref="F7:F12 F16">
    <cfRule type="beginsWith" dxfId="33" priority="5" operator="beginsWith" text="Bom">
      <formula>LEFT(F7,LEN("Bom"))="Bom"</formula>
    </cfRule>
    <cfRule type="beginsWith" dxfId="32" priority="6" operator="beginsWith" text="Ruim">
      <formula>LEFT(F7,LEN("Ruim"))="Ruim"</formula>
    </cfRule>
    <cfRule type="beginsWith" dxfId="31" priority="7" operator="beginsWith" text="Ótimo">
      <formula>LEFT(F7,LEN("Ótimo"))="Ótimo"</formula>
    </cfRule>
    <cfRule type="beginsWith" dxfId="30" priority="8" operator="beginsWith" text="Péssimo">
      <formula>LEFT(F7,LEN("Péssimo"))="Péssimo"</formula>
    </cfRule>
  </conditionalFormatting>
  <conditionalFormatting sqref="F13:F15">
    <cfRule type="beginsWith" dxfId="29" priority="1" operator="beginsWith" text="Bom">
      <formula>LEFT(F13,LEN("Bom"))="Bom"</formula>
    </cfRule>
    <cfRule type="beginsWith" dxfId="28" priority="2" operator="beginsWith" text="Ruim">
      <formula>LEFT(F13,LEN("Ruim"))="Ruim"</formula>
    </cfRule>
    <cfRule type="beginsWith" dxfId="27" priority="3" operator="beginsWith" text="Ótimo">
      <formula>LEFT(F13,LEN("Ótimo"))="Ótimo"</formula>
    </cfRule>
    <cfRule type="beginsWith" dxfId="26" priority="4" operator="beginsWith" text="Péssimo">
      <formula>LEFT(F13,LEN("Péssimo"))="Péssimo"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L34"/>
  <sheetViews>
    <sheetView showGridLines="0" showRowColHeaders="0" zoomScaleNormal="100" workbookViewId="0">
      <selection activeCell="D13" sqref="B5:E24"/>
    </sheetView>
  </sheetViews>
  <sheetFormatPr defaultRowHeight="12.75" x14ac:dyDescent="0.2"/>
  <cols>
    <col min="2" max="3" width="5.140625" bestFit="1" customWidth="1"/>
    <col min="4" max="4" width="16.28515625" customWidth="1"/>
    <col min="5" max="5" width="59.28515625" customWidth="1"/>
    <col min="6" max="6" width="12" customWidth="1"/>
    <col min="7" max="7" width="25.140625" customWidth="1"/>
    <col min="8" max="8" width="17.7109375" customWidth="1"/>
    <col min="9" max="9" width="22.28515625" customWidth="1"/>
    <col min="10" max="10" width="16.5703125" hidden="1" customWidth="1"/>
    <col min="12" max="12" width="70.42578125" bestFit="1" customWidth="1"/>
  </cols>
  <sheetData>
    <row r="1" spans="2:12" ht="6.75" customHeight="1" thickBot="1" x14ac:dyDescent="0.25"/>
    <row r="2" spans="2:12" ht="15.75" customHeight="1" thickBot="1" x14ac:dyDescent="0.25">
      <c r="B2" s="374" t="s">
        <v>198</v>
      </c>
      <c r="C2" s="375"/>
      <c r="D2" s="375"/>
      <c r="E2" s="376"/>
      <c r="F2" s="380" t="s">
        <v>53</v>
      </c>
      <c r="G2" s="380" t="s">
        <v>51</v>
      </c>
      <c r="H2" s="380" t="s">
        <v>66</v>
      </c>
      <c r="I2" s="380" t="s">
        <v>50</v>
      </c>
    </row>
    <row r="3" spans="2:12" ht="27.75" customHeight="1" thickTop="1" thickBot="1" x14ac:dyDescent="0.25">
      <c r="B3" s="377"/>
      <c r="C3" s="378"/>
      <c r="D3" s="378"/>
      <c r="E3" s="379"/>
      <c r="F3" s="381"/>
      <c r="G3" s="381"/>
      <c r="H3" s="381"/>
      <c r="I3" s="381"/>
      <c r="J3" s="157" t="s">
        <v>52</v>
      </c>
    </row>
    <row r="4" spans="2:12" ht="18" customHeight="1" thickBot="1" x14ac:dyDescent="0.25">
      <c r="B4" s="358" t="s">
        <v>197</v>
      </c>
      <c r="C4" s="355" t="s">
        <v>196</v>
      </c>
      <c r="D4" s="356"/>
      <c r="E4" s="357"/>
      <c r="F4" s="175" t="s">
        <v>63</v>
      </c>
      <c r="G4" s="138">
        <v>0</v>
      </c>
      <c r="H4" s="138" t="str">
        <f>IF(G4&gt;0,"SLA Obrigatório","Não Executar o SLA")</f>
        <v>Não Executar o SLA</v>
      </c>
      <c r="I4" s="147">
        <f>IF(H4="Não Executar o SLA",0,IF('SLA-GESTÃO FACILITIES'!L7=0,100%,IF('SLA-GESTÃO FACILITIES'!L7&gt;0,1-'SLA-GESTÃO FACILITIES'!L7,0)))</f>
        <v>0</v>
      </c>
      <c r="J4" s="53"/>
    </row>
    <row r="5" spans="2:12" ht="18" customHeight="1" x14ac:dyDescent="0.2">
      <c r="B5" s="359"/>
      <c r="C5" s="369" t="s">
        <v>32</v>
      </c>
      <c r="D5" s="353" t="s">
        <v>33</v>
      </c>
      <c r="E5" s="142" t="s">
        <v>36</v>
      </c>
      <c r="F5" s="176" t="s">
        <v>62</v>
      </c>
      <c r="G5" s="144">
        <v>0</v>
      </c>
      <c r="H5" s="144" t="str">
        <f>IF(G5&gt;0,"SLA Obrigatório","Não Executar o SLA")</f>
        <v>Não Executar o SLA</v>
      </c>
      <c r="I5" s="148">
        <f>IF(H5="Não Executar o SLA",0,IF('SLA-SERVIÇOS SOB DEMANDA'!M8=0,100%,IF('SLA-SERVIÇOS SOB DEMANDA'!M8&gt;0,1-'SLA-SERVIÇOS SOB DEMANDA'!M8,0)))</f>
        <v>0</v>
      </c>
      <c r="J5" s="39">
        <f>G5*I5</f>
        <v>0</v>
      </c>
      <c r="L5" s="158"/>
    </row>
    <row r="6" spans="2:12" ht="18" customHeight="1" x14ac:dyDescent="0.2">
      <c r="B6" s="359"/>
      <c r="C6" s="369"/>
      <c r="D6" s="353"/>
      <c r="E6" s="143" t="s">
        <v>37</v>
      </c>
      <c r="F6" s="177" t="s">
        <v>62</v>
      </c>
      <c r="G6" s="145">
        <v>0</v>
      </c>
      <c r="H6" s="145" t="str">
        <f t="shared" ref="H6:H28" si="0">IF(G6&gt;0,"SLA Obrigatório","Não Executar o SLA")</f>
        <v>Não Executar o SLA</v>
      </c>
      <c r="I6" s="149">
        <f>IF(H6="Não Executar o SLA",0,IF('SLA-SERVIÇOS SOB DEMANDA'!M14=0,100%,IF('SLA-SERVIÇOS SOB DEMANDA'!M14&gt;0,1-'SLA-SERVIÇOS SOB DEMANDA'!M14,0)))</f>
        <v>0</v>
      </c>
      <c r="J6" s="39">
        <f t="shared" ref="J6:J28" si="1">G6*I6</f>
        <v>0</v>
      </c>
      <c r="L6" s="159"/>
    </row>
    <row r="7" spans="2:12" ht="18" customHeight="1" x14ac:dyDescent="0.2">
      <c r="B7" s="359"/>
      <c r="C7" s="369"/>
      <c r="D7" s="353"/>
      <c r="E7" s="143" t="s">
        <v>38</v>
      </c>
      <c r="F7" s="177" t="s">
        <v>63</v>
      </c>
      <c r="G7" s="145">
        <v>0</v>
      </c>
      <c r="H7" s="145" t="str">
        <f t="shared" si="0"/>
        <v>Não Executar o SLA</v>
      </c>
      <c r="I7" s="149">
        <f>IF(H7="Não Executar o SLA",0,IF('SLA- TRANSPORTE'!K7=0,100%,IF('SLA- TRANSPORTE'!K7&gt;0,1-'SLA- TRANSPORTE'!K7,0)))</f>
        <v>0</v>
      </c>
      <c r="J7" s="39">
        <f t="shared" si="1"/>
        <v>0</v>
      </c>
      <c r="L7" s="158"/>
    </row>
    <row r="8" spans="2:12" ht="18" customHeight="1" x14ac:dyDescent="0.2">
      <c r="B8" s="359"/>
      <c r="C8" s="369"/>
      <c r="D8" s="353"/>
      <c r="E8" s="143" t="s">
        <v>39</v>
      </c>
      <c r="F8" s="177" t="s">
        <v>62</v>
      </c>
      <c r="G8" s="145">
        <v>0</v>
      </c>
      <c r="H8" s="145" t="str">
        <f t="shared" si="0"/>
        <v>Não Executar o SLA</v>
      </c>
      <c r="I8" s="149">
        <f>IF(H8="Não Executar o SLA",0,IF('SLA-SERVIÇOS SOB DEMANDA'!M18=0,100%,IF('SLA-SERVIÇOS SOB DEMANDA'!M18&gt;0,1-'SLA-SERVIÇOS SOB DEMANDA'!M18,0)))</f>
        <v>0</v>
      </c>
      <c r="J8" s="39">
        <f t="shared" si="1"/>
        <v>0</v>
      </c>
      <c r="L8" s="158"/>
    </row>
    <row r="9" spans="2:12" ht="18" customHeight="1" x14ac:dyDescent="0.2">
      <c r="B9" s="359"/>
      <c r="C9" s="369"/>
      <c r="D9" s="353"/>
      <c r="E9" s="143" t="s">
        <v>40</v>
      </c>
      <c r="F9" s="177" t="s">
        <v>63</v>
      </c>
      <c r="G9" s="145">
        <v>0</v>
      </c>
      <c r="H9" s="145" t="str">
        <f t="shared" si="0"/>
        <v>Não Executar o SLA</v>
      </c>
      <c r="I9" s="149">
        <f>IF(H9="Não Executar o SLA",0,IF('SLA-RECEPÇAO'!K7=0,100%,IF('SLA-RECEPÇAO'!K7&gt;0,1-'SLA-RECEPÇAO'!K7,0)))</f>
        <v>0</v>
      </c>
      <c r="J9" s="39"/>
      <c r="L9" s="159"/>
    </row>
    <row r="10" spans="2:12" ht="18" customHeight="1" thickBot="1" x14ac:dyDescent="0.25">
      <c r="B10" s="359"/>
      <c r="C10" s="369"/>
      <c r="D10" s="353"/>
      <c r="E10" s="151" t="s">
        <v>200</v>
      </c>
      <c r="F10" s="178" t="s">
        <v>62</v>
      </c>
      <c r="G10" s="152">
        <v>0</v>
      </c>
      <c r="H10" s="152" t="str">
        <f t="shared" si="0"/>
        <v>Não Executar o SLA</v>
      </c>
      <c r="I10" s="153">
        <f>IF(H10="Não Executar o SLA",0,IF('SLA-SERVIÇOS SOB DEMANDA'!M23=0,100%,IF('SLA-SERVIÇOS SOB DEMANDA'!M23&gt;0,1-'SLA-SERVIÇOS SOB DEMANDA'!M23,0)))</f>
        <v>0</v>
      </c>
      <c r="J10" s="40">
        <f t="shared" si="1"/>
        <v>0</v>
      </c>
      <c r="L10" s="158"/>
    </row>
    <row r="11" spans="2:12" ht="18" customHeight="1" x14ac:dyDescent="0.2">
      <c r="B11" s="359"/>
      <c r="C11" s="369"/>
      <c r="D11" s="352" t="s">
        <v>47</v>
      </c>
      <c r="E11" s="139" t="s">
        <v>41</v>
      </c>
      <c r="F11" s="176" t="s">
        <v>63</v>
      </c>
      <c r="G11" s="144">
        <v>0</v>
      </c>
      <c r="H11" s="144" t="str">
        <f t="shared" si="0"/>
        <v>Não Executar o SLA</v>
      </c>
      <c r="I11" s="148">
        <f>IF(H11="Não Executar o SLA",0,IF('SLA-LIMPEZA'!K7=0,100%,IF('SLA-LIMPEZA'!K7&gt;0,1-'SLA-LIMPEZA'!K7,0)))</f>
        <v>0</v>
      </c>
      <c r="J11" s="39">
        <f t="shared" si="1"/>
        <v>0</v>
      </c>
      <c r="L11" s="158"/>
    </row>
    <row r="12" spans="2:12" ht="18" customHeight="1" thickBot="1" x14ac:dyDescent="0.25">
      <c r="B12" s="359"/>
      <c r="C12" s="369"/>
      <c r="D12" s="353"/>
      <c r="E12" s="140" t="s">
        <v>42</v>
      </c>
      <c r="F12" s="177" t="s">
        <v>62</v>
      </c>
      <c r="G12" s="145">
        <v>0</v>
      </c>
      <c r="H12" s="145" t="str">
        <f t="shared" si="0"/>
        <v>Não Executar o SLA</v>
      </c>
      <c r="I12" s="149">
        <f>IF(H12="Não Executar o SLA",0,IF('SLA-SERVIÇOS SOB DEMANDA'!M28=0,100%,IF('SLA-SERVIÇOS SOB DEMANDA'!M28&gt;0,1-'SLA-SERVIÇOS SOB DEMANDA'!M28,0)))</f>
        <v>0</v>
      </c>
      <c r="J12" s="39">
        <f t="shared" si="1"/>
        <v>0</v>
      </c>
      <c r="L12" s="158"/>
    </row>
    <row r="13" spans="2:12" ht="18" customHeight="1" x14ac:dyDescent="0.2">
      <c r="B13" s="359"/>
      <c r="C13" s="369"/>
      <c r="D13" s="352" t="s">
        <v>48</v>
      </c>
      <c r="E13" s="139" t="s">
        <v>43</v>
      </c>
      <c r="F13" s="179" t="s">
        <v>62</v>
      </c>
      <c r="G13" s="144">
        <v>0</v>
      </c>
      <c r="H13" s="144" t="str">
        <f t="shared" si="0"/>
        <v>Não Executar o SLA</v>
      </c>
      <c r="I13" s="148">
        <f>IF(H13="Não Executar o SLA",0,IF('SLA-SERVIÇOS SOB DEMANDA'!M57=0,100%,IF('SLA-SERVIÇOS SOB DEMANDA'!M57&gt;0,1-'SLA-SERVIÇOS SOB DEMANDA'!M57,0)))</f>
        <v>0</v>
      </c>
      <c r="J13" s="39">
        <f t="shared" si="1"/>
        <v>0</v>
      </c>
      <c r="L13" s="158"/>
    </row>
    <row r="14" spans="2:12" ht="18" customHeight="1" x14ac:dyDescent="0.2">
      <c r="B14" s="359"/>
      <c r="C14" s="369"/>
      <c r="D14" s="353"/>
      <c r="E14" s="140" t="s">
        <v>61</v>
      </c>
      <c r="F14" s="180" t="s">
        <v>62</v>
      </c>
      <c r="G14" s="145">
        <v>0</v>
      </c>
      <c r="H14" s="145" t="str">
        <f t="shared" si="0"/>
        <v>Não Executar o SLA</v>
      </c>
      <c r="I14" s="149">
        <f>IF(H14="Não Executar o SLA",0,IF('SLA-SERVIÇOS SOB DEMANDA'!M52=0,100%,IF('SLA-SERVIÇOS SOB DEMANDA'!M52&gt;0,1-'SLA-SERVIÇOS SOB DEMANDA'!M52,0)))</f>
        <v>0</v>
      </c>
      <c r="J14" s="39">
        <f t="shared" ref="J14" si="2">G14*I14</f>
        <v>0</v>
      </c>
      <c r="L14" s="158"/>
    </row>
    <row r="15" spans="2:12" ht="18" customHeight="1" x14ac:dyDescent="0.2">
      <c r="B15" s="359"/>
      <c r="C15" s="369"/>
      <c r="D15" s="353"/>
      <c r="E15" s="140" t="s">
        <v>54</v>
      </c>
      <c r="F15" s="180" t="s">
        <v>62</v>
      </c>
      <c r="G15" s="145">
        <v>0</v>
      </c>
      <c r="H15" s="145" t="str">
        <f t="shared" si="0"/>
        <v>Não Executar o SLA</v>
      </c>
      <c r="I15" s="149">
        <f>IF(H15="Não Executar o SLA",0,IF('SLA-SERVIÇOS SOB DEMANDA'!M42=0,100%,IF('SLA-SERVIÇOS SOB DEMANDA'!M42&gt;0,1-'SLA-SERVIÇOS SOB DEMANDA'!M42,0)))</f>
        <v>0</v>
      </c>
      <c r="J15" s="39">
        <f t="shared" si="1"/>
        <v>0</v>
      </c>
      <c r="L15" s="158"/>
    </row>
    <row r="16" spans="2:12" ht="18" customHeight="1" x14ac:dyDescent="0.2">
      <c r="B16" s="359"/>
      <c r="C16" s="369"/>
      <c r="D16" s="353"/>
      <c r="E16" s="140" t="s">
        <v>55</v>
      </c>
      <c r="F16" s="180" t="s">
        <v>62</v>
      </c>
      <c r="G16" s="145">
        <v>0</v>
      </c>
      <c r="H16" s="145" t="str">
        <f t="shared" si="0"/>
        <v>Não Executar o SLA</v>
      </c>
      <c r="I16" s="149">
        <f>IF(H16="Não Executar o SLA",0,IF('SLA-SERVIÇOS SOB DEMANDA'!M64=0,100%,IF('SLA-SERVIÇOS SOB DEMANDA'!M64&gt;0,1-'SLA-SERVIÇOS SOB DEMANDA'!M64,0)))</f>
        <v>0</v>
      </c>
      <c r="J16" s="39">
        <f t="shared" si="1"/>
        <v>0</v>
      </c>
      <c r="L16" s="158"/>
    </row>
    <row r="17" spans="2:12" ht="18" customHeight="1" x14ac:dyDescent="0.2">
      <c r="B17" s="359"/>
      <c r="C17" s="369"/>
      <c r="D17" s="353"/>
      <c r="E17" s="140" t="s">
        <v>56</v>
      </c>
      <c r="F17" s="180" t="s">
        <v>62</v>
      </c>
      <c r="G17" s="145">
        <v>0</v>
      </c>
      <c r="H17" s="145" t="str">
        <f t="shared" si="0"/>
        <v>Não Executar o SLA</v>
      </c>
      <c r="I17" s="149">
        <f>IF(H17="Não Executar o SLA",0,IF('SLA-SERVIÇOS SOB DEMANDA'!M48=0,100%,IF('SLA-SERVIÇOS SOB DEMANDA'!M48&gt;0,1-'SLA-SERVIÇOS SOB DEMANDA'!M48,0)))</f>
        <v>0</v>
      </c>
      <c r="J17" s="39">
        <f t="shared" si="1"/>
        <v>0</v>
      </c>
      <c r="L17" s="158"/>
    </row>
    <row r="18" spans="2:12" ht="18" customHeight="1" x14ac:dyDescent="0.2">
      <c r="B18" s="359"/>
      <c r="C18" s="369"/>
      <c r="D18" s="353"/>
      <c r="E18" s="140" t="s">
        <v>57</v>
      </c>
      <c r="F18" s="180" t="s">
        <v>62</v>
      </c>
      <c r="G18" s="145">
        <v>0</v>
      </c>
      <c r="H18" s="145" t="str">
        <f t="shared" si="0"/>
        <v>Não Executar o SLA</v>
      </c>
      <c r="I18" s="149">
        <f>IF(H18="Não Executar o SLA",0,IF('SLA-SERVIÇOS SOB DEMANDA'!M35=0,100%,IF('SLA-SERVIÇOS SOB DEMANDA'!M35&gt;0,1-'SLA-SERVIÇOS SOB DEMANDA'!M35,0)))</f>
        <v>0</v>
      </c>
      <c r="J18" s="39">
        <f t="shared" si="1"/>
        <v>0</v>
      </c>
      <c r="L18" s="158"/>
    </row>
    <row r="19" spans="2:12" ht="18" customHeight="1" x14ac:dyDescent="0.2">
      <c r="B19" s="359"/>
      <c r="C19" s="369"/>
      <c r="D19" s="353"/>
      <c r="E19" s="140" t="s">
        <v>181</v>
      </c>
      <c r="F19" s="180" t="s">
        <v>63</v>
      </c>
      <c r="G19" s="145">
        <v>0</v>
      </c>
      <c r="H19" s="145" t="str">
        <f t="shared" si="0"/>
        <v>Não Executar o SLA</v>
      </c>
      <c r="I19" s="149">
        <f>IF(H19="Não Executar o SLA",0,IF('SLA-Manutenção de Áreas Verdes'!K7=0,100%,IF('SLA-Manutenção de Áreas Verdes'!K7&gt;0,1-'SLA-Manutenção de Áreas Verdes'!K7,0)))</f>
        <v>0</v>
      </c>
      <c r="J19" s="39">
        <f t="shared" ref="J19" si="3">G19*I19</f>
        <v>0</v>
      </c>
      <c r="L19" s="158"/>
    </row>
    <row r="20" spans="2:12" ht="18" customHeight="1" thickBot="1" x14ac:dyDescent="0.25">
      <c r="B20" s="359"/>
      <c r="C20" s="370"/>
      <c r="D20" s="354"/>
      <c r="E20" s="141" t="s">
        <v>80</v>
      </c>
      <c r="F20" s="181" t="s">
        <v>63</v>
      </c>
      <c r="G20" s="146">
        <v>0</v>
      </c>
      <c r="H20" s="146" t="str">
        <f t="shared" si="0"/>
        <v>Não Executar o SLA</v>
      </c>
      <c r="I20" s="150">
        <f>IF(H20="Não Executar o SLA",0,IF('SLA-Operador da ETE'!K7=0,100%,IF('SLA-Operador da ETE'!K7&gt;0,1-'SLA-Operador da ETE'!K7,0)))</f>
        <v>0</v>
      </c>
      <c r="J20" s="40">
        <f t="shared" si="1"/>
        <v>0</v>
      </c>
      <c r="L20" s="158"/>
    </row>
    <row r="21" spans="2:12" ht="18" customHeight="1" x14ac:dyDescent="0.2">
      <c r="B21" s="359"/>
      <c r="C21" s="352" t="s">
        <v>34</v>
      </c>
      <c r="D21" s="371"/>
      <c r="E21" s="139" t="s">
        <v>216</v>
      </c>
      <c r="F21" s="179" t="s">
        <v>62</v>
      </c>
      <c r="G21" s="144">
        <v>0</v>
      </c>
      <c r="H21" s="144" t="str">
        <f t="shared" si="0"/>
        <v>Não Executar o SLA</v>
      </c>
      <c r="I21" s="148">
        <f>IF(H21="Não Executar o SLA",0,IF('SLA-SERVIÇOS SOB DEMANDA'!M69=0,100%,IF('SLA-SERVIÇOS SOB DEMANDA'!M69&gt;0,1-'SLA-SERVIÇOS SOB DEMANDA'!M69,0)))</f>
        <v>0</v>
      </c>
      <c r="J21" s="39">
        <f t="shared" si="1"/>
        <v>0</v>
      </c>
      <c r="L21" s="158"/>
    </row>
    <row r="22" spans="2:12" ht="18" customHeight="1" x14ac:dyDescent="0.2">
      <c r="B22" s="359"/>
      <c r="C22" s="353"/>
      <c r="D22" s="372"/>
      <c r="E22" s="140" t="s">
        <v>44</v>
      </c>
      <c r="F22" s="180" t="s">
        <v>63</v>
      </c>
      <c r="G22" s="145">
        <v>0</v>
      </c>
      <c r="H22" s="145" t="str">
        <f t="shared" si="0"/>
        <v>Não Executar o SLA</v>
      </c>
      <c r="I22" s="149">
        <f>IF(H22="Não Executar o SLA",0,IF('SLA-BOMBEIRO CIVIL'!K7=0,100%,IF('SLA-BOMBEIRO CIVIL'!K7&gt;0,1-'SLA-BOMBEIRO CIVIL'!K7,0)))</f>
        <v>0</v>
      </c>
      <c r="J22" s="39">
        <f t="shared" si="1"/>
        <v>0</v>
      </c>
      <c r="L22" s="158"/>
    </row>
    <row r="23" spans="2:12" ht="18" customHeight="1" x14ac:dyDescent="0.2">
      <c r="B23" s="359"/>
      <c r="C23" s="353"/>
      <c r="D23" s="372"/>
      <c r="E23" s="140" t="s">
        <v>45</v>
      </c>
      <c r="F23" s="180" t="s">
        <v>63</v>
      </c>
      <c r="G23" s="145">
        <v>0</v>
      </c>
      <c r="H23" s="145" t="str">
        <f t="shared" si="0"/>
        <v>Não Executar o SLA</v>
      </c>
      <c r="I23" s="149">
        <f>IF(H23="Não Executar o SLA",0,IF('SLA-VIGILANTE'!K7=0,100%,IF('SLA-VIGILANTE'!K7&gt;0,1-'SLA-VIGILANTE'!K7,0)))</f>
        <v>0</v>
      </c>
      <c r="J23" s="39">
        <f t="shared" si="1"/>
        <v>0</v>
      </c>
      <c r="L23" s="158"/>
    </row>
    <row r="24" spans="2:12" ht="18" customHeight="1" thickBot="1" x14ac:dyDescent="0.25">
      <c r="B24" s="359"/>
      <c r="C24" s="354"/>
      <c r="D24" s="373"/>
      <c r="E24" s="141" t="s">
        <v>46</v>
      </c>
      <c r="F24" s="181" t="s">
        <v>63</v>
      </c>
      <c r="G24" s="146">
        <v>0</v>
      </c>
      <c r="H24" s="146" t="str">
        <f t="shared" si="0"/>
        <v>Não Executar o SLA</v>
      </c>
      <c r="I24" s="150">
        <f>IF(H24="Não Executar o SLA",0,IF('SLA-PORTEIRO'!K7=0,100%,IF('SLA-PORTEIRO'!K7&gt;0,1-'SLA-PORTEIRO'!K7,0)))</f>
        <v>0</v>
      </c>
      <c r="J24" s="40">
        <f t="shared" si="1"/>
        <v>0</v>
      </c>
      <c r="L24" s="158"/>
    </row>
    <row r="25" spans="2:12" ht="18" customHeight="1" x14ac:dyDescent="0.2">
      <c r="B25" s="359"/>
      <c r="C25" s="368" t="s">
        <v>49</v>
      </c>
      <c r="D25" s="352" t="s">
        <v>35</v>
      </c>
      <c r="E25" s="139" t="s">
        <v>222</v>
      </c>
      <c r="F25" s="179" t="s">
        <v>63</v>
      </c>
      <c r="G25" s="144">
        <v>0</v>
      </c>
      <c r="H25" s="144" t="str">
        <f t="shared" si="0"/>
        <v>Não Executar o SLA</v>
      </c>
      <c r="I25" s="154">
        <f>IF(H25="Não Executar o SLA",0,IF('SLA- INSTALAÇÕES ELETRICAS'!K7=0,100%,IF('SLA- INSTALAÇÕES ELETRICAS'!K7&gt;0,1-'SLA- INSTALAÇÕES ELETRICAS'!K7,0)))</f>
        <v>0</v>
      </c>
      <c r="J25" s="39">
        <f t="shared" si="1"/>
        <v>0</v>
      </c>
    </row>
    <row r="26" spans="2:12" ht="18" customHeight="1" x14ac:dyDescent="0.2">
      <c r="B26" s="359"/>
      <c r="C26" s="369"/>
      <c r="D26" s="353"/>
      <c r="E26" s="140" t="s">
        <v>223</v>
      </c>
      <c r="F26" s="180" t="s">
        <v>63</v>
      </c>
      <c r="G26" s="145">
        <v>0</v>
      </c>
      <c r="H26" s="145" t="str">
        <f t="shared" si="0"/>
        <v>Não Executar o SLA</v>
      </c>
      <c r="I26" s="155">
        <f>IF(H26="Não Executar o SLA",0,IF('SLA- INSTALAÇÕES HIDRÁULICAS'!K7=0,100%,IF('SLA- INSTALAÇÕES HIDRÁULICAS'!K7&gt;0,1-'SLA- INSTALAÇÕES HIDRÁULICAS'!K7,0)))</f>
        <v>0</v>
      </c>
      <c r="J26" s="39">
        <f t="shared" si="1"/>
        <v>0</v>
      </c>
    </row>
    <row r="27" spans="2:12" ht="18" customHeight="1" x14ac:dyDescent="0.2">
      <c r="B27" s="359"/>
      <c r="C27" s="369"/>
      <c r="D27" s="353"/>
      <c r="E27" s="140" t="s">
        <v>224</v>
      </c>
      <c r="F27" s="180" t="s">
        <v>63</v>
      </c>
      <c r="G27" s="145">
        <v>0</v>
      </c>
      <c r="H27" s="145" t="str">
        <f t="shared" si="0"/>
        <v>Não Executar o SLA</v>
      </c>
      <c r="I27" s="155">
        <f>IF(H27="Não Executar o SLA",0,IF('SLA-PREVENTIVA EQUIPAMENTOS'!K7=0,100%,IF('SLA-PREVENTIVA EQUIPAMENTOS'!K7&gt;0,1-'SLA-PREVENTIVA EQUIPAMENTOS'!K7,0)))</f>
        <v>0</v>
      </c>
      <c r="J27" s="39">
        <f t="shared" si="1"/>
        <v>0</v>
      </c>
    </row>
    <row r="28" spans="2:12" ht="18" customHeight="1" thickBot="1" x14ac:dyDescent="0.25">
      <c r="B28" s="360"/>
      <c r="C28" s="370"/>
      <c r="D28" s="354"/>
      <c r="E28" s="141" t="s">
        <v>225</v>
      </c>
      <c r="F28" s="181" t="s">
        <v>62</v>
      </c>
      <c r="G28" s="146">
        <v>0</v>
      </c>
      <c r="H28" s="146" t="str">
        <f t="shared" si="0"/>
        <v>Não Executar o SLA</v>
      </c>
      <c r="I28" s="156">
        <f>IF(H28="Não Executar o SLA",0,IF('SLA-SERVIÇOS SOB DEMANDA'!M75=0,100%,IF('SLA-SERVIÇOS SOB DEMANDA'!M75&gt;0,1-'SLA-SERVIÇOS SOB DEMANDA'!M75,0)))</f>
        <v>0</v>
      </c>
      <c r="J28" s="40">
        <f t="shared" si="1"/>
        <v>0</v>
      </c>
    </row>
    <row r="29" spans="2:12" ht="7.5" customHeight="1" thickBot="1" x14ac:dyDescent="0.25"/>
    <row r="30" spans="2:12" ht="22.5" customHeight="1" thickBot="1" x14ac:dyDescent="0.25">
      <c r="C30" s="361" t="s">
        <v>199</v>
      </c>
      <c r="D30" s="362"/>
      <c r="E30" s="362"/>
      <c r="F30" s="362"/>
      <c r="G30" s="363"/>
      <c r="H30" s="364">
        <f>SUM(G4:G28)</f>
        <v>0</v>
      </c>
      <c r="I30" s="365"/>
      <c r="J30" s="37">
        <f>SUM(J5:J28)</f>
        <v>0</v>
      </c>
    </row>
    <row r="31" spans="2:12" ht="7.5" customHeight="1" thickBot="1" x14ac:dyDescent="0.25"/>
    <row r="32" spans="2:12" ht="22.5" customHeight="1" thickBot="1" x14ac:dyDescent="0.25">
      <c r="C32" s="361" t="s">
        <v>201</v>
      </c>
      <c r="D32" s="362"/>
      <c r="E32" s="362"/>
      <c r="F32" s="362"/>
      <c r="G32" s="363"/>
      <c r="H32" s="366" t="e">
        <f>SUM(I4:I28)/COUNTIF(I4:I28,"&gt;0")</f>
        <v>#DIV/0!</v>
      </c>
      <c r="I32" s="367"/>
      <c r="J32" s="37"/>
    </row>
    <row r="33" spans="3:9" ht="7.5" customHeight="1" thickBot="1" x14ac:dyDescent="0.25">
      <c r="I33" s="38"/>
    </row>
    <row r="34" spans="3:9" ht="22.5" customHeight="1" thickBot="1" x14ac:dyDescent="0.25">
      <c r="C34" s="361" t="s">
        <v>202</v>
      </c>
      <c r="D34" s="362"/>
      <c r="E34" s="362"/>
      <c r="F34" s="362"/>
      <c r="G34" s="363"/>
      <c r="H34" s="364" t="e">
        <f>H30*H32</f>
        <v>#DIV/0!</v>
      </c>
      <c r="I34" s="365"/>
    </row>
  </sheetData>
  <autoFilter ref="G2:I28" xr:uid="{00000000-0009-0000-0000-00000D000000}"/>
  <mergeCells count="20">
    <mergeCell ref="B2:E3"/>
    <mergeCell ref="F2:F3"/>
    <mergeCell ref="G2:G3"/>
    <mergeCell ref="H2:H3"/>
    <mergeCell ref="I2:I3"/>
    <mergeCell ref="D13:D20"/>
    <mergeCell ref="C4:E4"/>
    <mergeCell ref="B4:B28"/>
    <mergeCell ref="C34:G34"/>
    <mergeCell ref="H34:I34"/>
    <mergeCell ref="C30:G30"/>
    <mergeCell ref="H30:I30"/>
    <mergeCell ref="C32:G32"/>
    <mergeCell ref="H32:I32"/>
    <mergeCell ref="D25:D28"/>
    <mergeCell ref="C25:C28"/>
    <mergeCell ref="D5:D10"/>
    <mergeCell ref="D11:D12"/>
    <mergeCell ref="C5:C20"/>
    <mergeCell ref="C21:D24"/>
  </mergeCells>
  <conditionalFormatting sqref="G15:G18 I15:I18 G4:G9 I4:I9 J29 G11:G13 I11:J13 I21:J28 G21:G28">
    <cfRule type="cellIs" dxfId="25" priority="39" operator="lessThanOrEqual">
      <formula>0</formula>
    </cfRule>
    <cfRule type="cellIs" dxfId="24" priority="40" operator="greaterThan">
      <formula>0</formula>
    </cfRule>
  </conditionalFormatting>
  <conditionalFormatting sqref="G10 I10">
    <cfRule type="cellIs" dxfId="23" priority="35" operator="lessThanOrEqual">
      <formula>0</formula>
    </cfRule>
    <cfRule type="cellIs" dxfId="22" priority="36" operator="greaterThan">
      <formula>0</formula>
    </cfRule>
  </conditionalFormatting>
  <conditionalFormatting sqref="G14 I14">
    <cfRule type="cellIs" dxfId="21" priority="33" operator="lessThanOrEqual">
      <formula>0</formula>
    </cfRule>
    <cfRule type="cellIs" dxfId="20" priority="34" operator="greaterThan">
      <formula>0</formula>
    </cfRule>
  </conditionalFormatting>
  <conditionalFormatting sqref="H4:H29">
    <cfRule type="beginsWith" dxfId="19" priority="31" operator="beginsWith" text="SLA Obrigatório">
      <formula>LEFT(H4,LEN("SLA Obrigatório"))="SLA Obrigatório"</formula>
    </cfRule>
    <cfRule type="containsText" dxfId="18" priority="32" operator="containsText" text="Não Executar o SLA">
      <formula>NOT(ISERROR(SEARCH("Não Executar o SLA",H4)))</formula>
    </cfRule>
  </conditionalFormatting>
  <conditionalFormatting sqref="J5:J9 J15:J18">
    <cfRule type="cellIs" dxfId="17" priority="29" operator="lessThanOrEqual">
      <formula>0</formula>
    </cfRule>
    <cfRule type="cellIs" dxfId="16" priority="30" operator="greaterThan">
      <formula>0</formula>
    </cfRule>
  </conditionalFormatting>
  <conditionalFormatting sqref="J10">
    <cfRule type="cellIs" dxfId="15" priority="27" operator="lessThanOrEqual">
      <formula>0</formula>
    </cfRule>
    <cfRule type="cellIs" dxfId="14" priority="28" operator="greaterThan">
      <formula>0</formula>
    </cfRule>
  </conditionalFormatting>
  <conditionalFormatting sqref="J14">
    <cfRule type="cellIs" dxfId="13" priority="25" operator="lessThanOrEqual">
      <formula>0</formula>
    </cfRule>
    <cfRule type="cellIs" dxfId="12" priority="26" operator="greaterThan">
      <formula>0</formula>
    </cfRule>
  </conditionalFormatting>
  <conditionalFormatting sqref="I20 G20">
    <cfRule type="cellIs" dxfId="11" priority="17" operator="lessThanOrEqual">
      <formula>0</formula>
    </cfRule>
    <cfRule type="cellIs" dxfId="10" priority="18" operator="greaterThan">
      <formula>0</formula>
    </cfRule>
  </conditionalFormatting>
  <conditionalFormatting sqref="J20">
    <cfRule type="cellIs" dxfId="9" priority="13" operator="lessThanOrEqual">
      <formula>0</formula>
    </cfRule>
    <cfRule type="cellIs" dxfId="8" priority="14" operator="greaterThan">
      <formula>0</formula>
    </cfRule>
  </conditionalFormatting>
  <conditionalFormatting sqref="G19">
    <cfRule type="cellIs" dxfId="7" priority="11" operator="lessThanOrEqual">
      <formula>0</formula>
    </cfRule>
    <cfRule type="cellIs" dxfId="6" priority="12" operator="greaterThan">
      <formula>0</formula>
    </cfRule>
  </conditionalFormatting>
  <conditionalFormatting sqref="I19">
    <cfRule type="cellIs" dxfId="5" priority="7" operator="lessThanOrEqual">
      <formula>0</formula>
    </cfRule>
    <cfRule type="cellIs" dxfId="4" priority="8" operator="greaterThan">
      <formula>0</formula>
    </cfRule>
  </conditionalFormatting>
  <conditionalFormatting sqref="J19">
    <cfRule type="cellIs" dxfId="3" priority="5" operator="lessThanOrEqual">
      <formula>0</formula>
    </cfRule>
    <cfRule type="cellIs" dxfId="2" priority="6" operator="greaterThan">
      <formula>0</formula>
    </cfRule>
  </conditionalFormatting>
  <conditionalFormatting sqref="I29">
    <cfRule type="beginsWith" dxfId="1" priority="1" operator="beginsWith" text="SLA Obrigatório">
      <formula>LEFT(I29,LEN("SLA Obrigatório"))="SLA Obrigatório"</formula>
    </cfRule>
    <cfRule type="containsText" dxfId="0" priority="2" operator="containsText" text="Não Executar o SLA">
      <formula>NOT(ISERROR(SEARCH("Não Executar o SLA",I29)))</formula>
    </cfRule>
  </conditionalFormatting>
  <pageMargins left="0.25" right="0.25" top="0.75" bottom="0.75" header="0.3" footer="0.3"/>
  <pageSetup paperSize="9" scale="8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AE60"/>
  <sheetViews>
    <sheetView showGridLines="0" showRowColHeaders="0" zoomScale="70" zoomScaleNormal="70" workbookViewId="0">
      <selection activeCell="D13" sqref="B5:E24"/>
    </sheetView>
  </sheetViews>
  <sheetFormatPr defaultRowHeight="12.75" x14ac:dyDescent="0.2"/>
  <cols>
    <col min="1" max="1" width="1.42578125" customWidth="1"/>
    <col min="3" max="3" width="10" customWidth="1"/>
    <col min="4" max="4" width="11.7109375" customWidth="1"/>
    <col min="6" max="6" width="3.5703125" customWidth="1"/>
    <col min="7" max="7" width="12.85546875" customWidth="1"/>
    <col min="8" max="8" width="11.28515625" customWidth="1"/>
    <col min="9" max="9" width="11.85546875" customWidth="1"/>
    <col min="10" max="10" width="10.85546875" customWidth="1"/>
    <col min="11" max="11" width="3.5703125" customWidth="1"/>
    <col min="12" max="12" width="11.42578125" customWidth="1"/>
    <col min="13" max="13" width="13.7109375" customWidth="1"/>
    <col min="14" max="14" width="15.5703125" customWidth="1"/>
    <col min="15" max="15" width="14.140625" customWidth="1"/>
    <col min="16" max="16" width="3.5703125" customWidth="1"/>
    <col min="17" max="17" width="5.7109375" customWidth="1"/>
    <col min="18" max="18" width="9.140625" customWidth="1"/>
    <col min="19" max="19" width="19.85546875" customWidth="1"/>
    <col min="20" max="20" width="15.7109375" customWidth="1"/>
    <col min="22" max="22" width="5.7109375" customWidth="1"/>
    <col min="23" max="23" width="3.5703125" customWidth="1"/>
    <col min="24" max="24" width="7.5703125" customWidth="1"/>
    <col min="25" max="25" width="2.7109375" customWidth="1"/>
    <col min="27" max="27" width="11.85546875" customWidth="1"/>
    <col min="28" max="28" width="10.140625" customWidth="1"/>
    <col min="29" max="30" width="12.28515625" customWidth="1"/>
  </cols>
  <sheetData>
    <row r="1" spans="7:31" ht="13.5" thickBot="1" x14ac:dyDescent="0.25"/>
    <row r="2" spans="7:31" ht="12" customHeight="1" x14ac:dyDescent="0.2">
      <c r="N2" s="451" t="s">
        <v>201</v>
      </c>
      <c r="O2" s="452"/>
      <c r="P2" s="452"/>
      <c r="Q2" s="452"/>
      <c r="R2" s="452"/>
      <c r="S2" s="452"/>
      <c r="T2" s="452"/>
      <c r="U2" s="452"/>
      <c r="V2" s="452"/>
      <c r="W2" s="452"/>
      <c r="X2" s="452"/>
      <c r="Y2" s="452"/>
      <c r="Z2" s="453"/>
    </row>
    <row r="3" spans="7:31" ht="12" customHeight="1" x14ac:dyDescent="0.2">
      <c r="N3" s="454"/>
      <c r="O3" s="455"/>
      <c r="P3" s="455"/>
      <c r="Q3" s="455"/>
      <c r="R3" s="455"/>
      <c r="S3" s="455"/>
      <c r="T3" s="455"/>
      <c r="U3" s="455"/>
      <c r="V3" s="455"/>
      <c r="W3" s="455"/>
      <c r="X3" s="455"/>
      <c r="Y3" s="455"/>
      <c r="Z3" s="456"/>
    </row>
    <row r="4" spans="7:31" ht="12.75" customHeight="1" x14ac:dyDescent="0.2">
      <c r="N4" s="457" t="e">
        <f>'Relatório SLA 1'!H32</f>
        <v>#DIV/0!</v>
      </c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  <c r="Z4" s="459"/>
    </row>
    <row r="5" spans="7:31" ht="13.5" customHeight="1" thickBot="1" x14ac:dyDescent="0.25">
      <c r="N5" s="460"/>
      <c r="O5" s="461"/>
      <c r="P5" s="461"/>
      <c r="Q5" s="461"/>
      <c r="R5" s="461"/>
      <c r="S5" s="461"/>
      <c r="T5" s="461"/>
      <c r="U5" s="461"/>
      <c r="V5" s="461"/>
      <c r="W5" s="461"/>
      <c r="X5" s="461"/>
      <c r="Y5" s="461"/>
      <c r="Z5" s="462"/>
    </row>
    <row r="6" spans="7:31" ht="13.5" thickBot="1" x14ac:dyDescent="0.25"/>
    <row r="7" spans="7:31" ht="12" customHeight="1" thickTop="1" x14ac:dyDescent="0.2">
      <c r="P7" s="402" t="s">
        <v>20</v>
      </c>
      <c r="Q7" s="403"/>
      <c r="R7" s="403"/>
      <c r="S7" s="403"/>
      <c r="T7" s="403"/>
      <c r="U7" s="403"/>
      <c r="V7" s="403"/>
      <c r="W7" s="404"/>
    </row>
    <row r="8" spans="7:31" ht="12" customHeight="1" x14ac:dyDescent="0.2">
      <c r="P8" s="405"/>
      <c r="Q8" s="406"/>
      <c r="R8" s="406"/>
      <c r="S8" s="406"/>
      <c r="T8" s="406"/>
      <c r="U8" s="406"/>
      <c r="V8" s="406"/>
      <c r="W8" s="407"/>
    </row>
    <row r="9" spans="7:31" ht="12.75" customHeight="1" x14ac:dyDescent="0.2">
      <c r="P9" s="408">
        <f>'Relatório SLA 1'!I4</f>
        <v>0</v>
      </c>
      <c r="Q9" s="409"/>
      <c r="R9" s="409"/>
      <c r="S9" s="409"/>
      <c r="T9" s="409"/>
      <c r="U9" s="409"/>
      <c r="V9" s="409"/>
      <c r="W9" s="410"/>
      <c r="X9" s="32"/>
    </row>
    <row r="10" spans="7:31" ht="13.5" customHeight="1" thickBot="1" x14ac:dyDescent="0.25">
      <c r="P10" s="411"/>
      <c r="Q10" s="412"/>
      <c r="R10" s="412"/>
      <c r="S10" s="412"/>
      <c r="T10" s="412"/>
      <c r="U10" s="412"/>
      <c r="V10" s="412"/>
      <c r="W10" s="413"/>
      <c r="X10" s="32"/>
    </row>
    <row r="11" spans="7:31" ht="13.5" thickTop="1" x14ac:dyDescent="0.2">
      <c r="S11" s="27"/>
    </row>
    <row r="12" spans="7:31" ht="13.5" thickBot="1" x14ac:dyDescent="0.25">
      <c r="J12" s="28"/>
      <c r="K12" s="28"/>
      <c r="L12" s="28"/>
      <c r="M12" s="28"/>
      <c r="N12" s="28"/>
      <c r="O12" s="28"/>
      <c r="P12" s="28"/>
      <c r="Q12" s="28"/>
      <c r="R12" s="28"/>
      <c r="S12" s="29"/>
      <c r="T12" s="31"/>
      <c r="U12" s="28"/>
      <c r="V12" s="28"/>
      <c r="W12" s="28"/>
      <c r="X12" s="28"/>
      <c r="Y12" s="28"/>
      <c r="Z12" s="28"/>
      <c r="AA12" s="28"/>
      <c r="AB12" s="28"/>
    </row>
    <row r="13" spans="7:31" ht="13.5" thickTop="1" x14ac:dyDescent="0.2">
      <c r="I13" s="27"/>
      <c r="S13" s="30"/>
      <c r="AC13" s="32"/>
    </row>
    <row r="14" spans="7:31" ht="13.5" thickBot="1" x14ac:dyDescent="0.25">
      <c r="I14" s="27"/>
      <c r="S14" s="27"/>
      <c r="AC14" s="32"/>
    </row>
    <row r="15" spans="7:31" ht="14.25" customHeight="1" x14ac:dyDescent="0.2">
      <c r="G15" s="464" t="s">
        <v>19</v>
      </c>
      <c r="H15" s="465"/>
      <c r="I15" s="465"/>
      <c r="J15" s="465"/>
      <c r="K15" s="465"/>
      <c r="L15" s="465"/>
      <c r="M15" s="466"/>
      <c r="Q15" s="418" t="s">
        <v>30</v>
      </c>
      <c r="R15" s="419"/>
      <c r="S15" s="419"/>
      <c r="T15" s="419"/>
      <c r="U15" s="419"/>
      <c r="V15" s="420"/>
      <c r="Z15" s="430" t="s">
        <v>111</v>
      </c>
      <c r="AA15" s="431"/>
      <c r="AB15" s="431"/>
      <c r="AC15" s="431"/>
      <c r="AD15" s="431"/>
      <c r="AE15" s="432"/>
    </row>
    <row r="16" spans="7:31" ht="13.5" customHeight="1" thickBot="1" x14ac:dyDescent="0.25">
      <c r="G16" s="467"/>
      <c r="H16" s="468"/>
      <c r="I16" s="468"/>
      <c r="J16" s="468"/>
      <c r="K16" s="468"/>
      <c r="L16" s="468"/>
      <c r="M16" s="469"/>
      <c r="Q16" s="421"/>
      <c r="R16" s="422"/>
      <c r="S16" s="422"/>
      <c r="T16" s="422"/>
      <c r="U16" s="422"/>
      <c r="V16" s="423"/>
      <c r="Z16" s="433"/>
      <c r="AA16" s="434"/>
      <c r="AB16" s="434"/>
      <c r="AC16" s="434"/>
      <c r="AD16" s="434"/>
      <c r="AE16" s="435"/>
    </row>
    <row r="17" spans="2:31" ht="12.75" customHeight="1" x14ac:dyDescent="0.2">
      <c r="G17" s="470" t="e">
        <f>SUM(C27,H27,M27,C30,C33,C36,C39,H30,H33,M30,M33,M36,M39,M42,M45)/(COUNTIF(H27,"&gt;0")+COUNTIF(C27,"&gt;0")+COUNTIF(M27,"&gt;0")+COUNTIF(C30,"&gt;0")+COUNTIF(C33,"&gt;0")+COUNTIF(C36,"&gt;0")+COUNTIF(C39,"&gt;0")+COUNTIF(H30,"&gt;0")+COUNTIF(H33,"&gt;0")+COUNTIF(M30,"&gt;0")+COUNTIF(M33,"&gt;0")+COUNTIF(M36,"&gt;0")+COUNTIF(M39,"&gt;0")+COUNTIF(M42,"&gt;0")+COUNTIF(M45,"&gt;0"))</f>
        <v>#DIV/0!</v>
      </c>
      <c r="H17" s="471"/>
      <c r="I17" s="471"/>
      <c r="J17" s="471"/>
      <c r="K17" s="471"/>
      <c r="L17" s="471"/>
      <c r="M17" s="472"/>
      <c r="Q17" s="424" t="e">
        <f>SUM(S21,S24,S27,S30)/(COUNTIF(S21,"&gt;0")+COUNTIF(S24,"&gt;0")+COUNTIF(S27,"&gt;0")+COUNTIF(S30,"&gt;0"))</f>
        <v>#DIV/0!</v>
      </c>
      <c r="R17" s="425"/>
      <c r="S17" s="425"/>
      <c r="T17" s="425"/>
      <c r="U17" s="425"/>
      <c r="V17" s="426"/>
      <c r="Z17" s="393" t="e">
        <f>SUM(AA21,AA24,AA27,AA30,)/(COUNTIF(AA21,"&gt;0")+COUNTIF(AA24,"&gt;0")+COUNTIF(AA27,"&gt;0")+COUNTIF(AA30,"&gt;0"))</f>
        <v>#DIV/0!</v>
      </c>
      <c r="AA17" s="394"/>
      <c r="AB17" s="394"/>
      <c r="AC17" s="394"/>
      <c r="AD17" s="394"/>
      <c r="AE17" s="395"/>
    </row>
    <row r="18" spans="2:31" ht="13.5" customHeight="1" thickBot="1" x14ac:dyDescent="0.25">
      <c r="G18" s="473"/>
      <c r="H18" s="474"/>
      <c r="I18" s="474"/>
      <c r="J18" s="474"/>
      <c r="K18" s="474"/>
      <c r="L18" s="474"/>
      <c r="M18" s="475"/>
      <c r="Q18" s="427"/>
      <c r="R18" s="428"/>
      <c r="S18" s="428"/>
      <c r="T18" s="428"/>
      <c r="U18" s="428"/>
      <c r="V18" s="429"/>
      <c r="Z18" s="396"/>
      <c r="AA18" s="397"/>
      <c r="AB18" s="397"/>
      <c r="AC18" s="397"/>
      <c r="AD18" s="397"/>
      <c r="AE18" s="398"/>
    </row>
    <row r="19" spans="2:31" ht="13.5" thickBot="1" x14ac:dyDescent="0.25">
      <c r="I19" s="27"/>
      <c r="S19" s="27"/>
      <c r="AB19" s="27"/>
    </row>
    <row r="20" spans="2:31" ht="13.5" thickBot="1" x14ac:dyDescent="0.25">
      <c r="D20" s="28"/>
      <c r="E20" s="28"/>
      <c r="F20" s="28"/>
      <c r="G20" s="28"/>
      <c r="H20" s="28"/>
      <c r="J20" s="32"/>
      <c r="K20" s="28"/>
      <c r="L20" s="28"/>
      <c r="M20" s="28"/>
      <c r="S20" s="414" t="s">
        <v>122</v>
      </c>
      <c r="T20" s="415"/>
      <c r="AA20" s="382" t="s">
        <v>218</v>
      </c>
      <c r="AB20" s="383"/>
      <c r="AC20" s="383"/>
      <c r="AD20" s="384"/>
    </row>
    <row r="21" spans="2:31" ht="16.5" thickTop="1" thickBot="1" x14ac:dyDescent="0.25">
      <c r="C21" s="27"/>
      <c r="H21" s="30"/>
      <c r="I21" s="33"/>
      <c r="J21" s="34"/>
      <c r="M21" s="30"/>
      <c r="S21" s="391">
        <f>'Relatório SLA 1'!I21</f>
        <v>0</v>
      </c>
      <c r="T21" s="392"/>
      <c r="U21" s="47"/>
      <c r="AA21" s="385">
        <f>'Relatório SLA 1'!I25</f>
        <v>0</v>
      </c>
      <c r="AB21" s="386"/>
      <c r="AC21" s="386"/>
      <c r="AD21" s="387"/>
      <c r="AE21" s="47"/>
    </row>
    <row r="22" spans="2:31" ht="13.5" thickBot="1" x14ac:dyDescent="0.25">
      <c r="B22" s="47"/>
      <c r="C22" s="27"/>
      <c r="H22" s="27"/>
      <c r="M22" s="27"/>
      <c r="S22" s="27"/>
      <c r="AB22" s="27"/>
    </row>
    <row r="23" spans="2:31" ht="15" thickTop="1" x14ac:dyDescent="0.2">
      <c r="B23" s="440" t="s">
        <v>21</v>
      </c>
      <c r="C23" s="441"/>
      <c r="D23" s="441"/>
      <c r="E23" s="442"/>
      <c r="G23" s="444" t="s">
        <v>22</v>
      </c>
      <c r="H23" s="445"/>
      <c r="I23" s="445"/>
      <c r="J23" s="446"/>
      <c r="L23" s="444" t="s">
        <v>31</v>
      </c>
      <c r="M23" s="445"/>
      <c r="N23" s="445"/>
      <c r="O23" s="446"/>
      <c r="S23" s="416" t="s">
        <v>211</v>
      </c>
      <c r="T23" s="417"/>
      <c r="AA23" s="382" t="s">
        <v>219</v>
      </c>
      <c r="AB23" s="383"/>
      <c r="AC23" s="383"/>
      <c r="AD23" s="384"/>
    </row>
    <row r="24" spans="2:31" ht="15.75" thickBot="1" x14ac:dyDescent="0.3">
      <c r="B24" s="438" t="e">
        <f>SUM(C27,C30,C33,C36,C39)/(COUNTIF(C27,"&gt;0")+COUNTIF(C30,"&gt;0")+COUNTIF(C33,"&gt;0")+COUNTIF(C36,"&gt;0")+COUNTIF(C39,"&gt;0"))</f>
        <v>#DIV/0!</v>
      </c>
      <c r="C24" s="439"/>
      <c r="D24" s="439"/>
      <c r="E24" s="443"/>
      <c r="G24" s="438" t="e">
        <f>SUM(H27,H30,H33)/(COUNTIF(H27,"&gt;0")+COUNTIF(H30,"&gt;0")+COUNTIF(H33,"&gt;0"))</f>
        <v>#DIV/0!</v>
      </c>
      <c r="H24" s="439"/>
      <c r="I24" s="439"/>
      <c r="J24" s="443"/>
      <c r="L24" s="438" t="e">
        <f>SUM(M27,M30,M33,M36,M39,M42,M45)/(COUNTIF(M27,"&gt;0")+COUNTIF(M30,"&gt;0")+COUNTIF(M33,"&gt;0")+COUNTIF(M36,"&gt;0")+COUNTIF(M39,"&gt;0")+COUNTIF(M42,"&gt;0")+COUNTIF(M45,"&gt;0"))</f>
        <v>#DIV/0!</v>
      </c>
      <c r="M24" s="439"/>
      <c r="N24" s="439"/>
      <c r="O24" s="443"/>
      <c r="S24" s="391">
        <f>'Relatório SLA 1'!I22</f>
        <v>0</v>
      </c>
      <c r="T24" s="392"/>
      <c r="U24" s="32"/>
      <c r="AA24" s="388">
        <f>'Relatório SLA 1'!I26</f>
        <v>0</v>
      </c>
      <c r="AB24" s="389"/>
      <c r="AC24" s="389"/>
      <c r="AD24" s="390"/>
      <c r="AE24" s="47"/>
    </row>
    <row r="25" spans="2:31" ht="14.25" thickTop="1" thickBot="1" x14ac:dyDescent="0.25">
      <c r="C25" s="27"/>
      <c r="H25" s="27"/>
      <c r="M25" s="27"/>
      <c r="S25" s="30"/>
      <c r="AB25" s="27"/>
    </row>
    <row r="26" spans="2:31" ht="13.5" thickTop="1" x14ac:dyDescent="0.2">
      <c r="C26" s="436" t="s">
        <v>23</v>
      </c>
      <c r="D26" s="437"/>
      <c r="H26" s="436" t="s">
        <v>27</v>
      </c>
      <c r="I26" s="437"/>
      <c r="M26" s="436" t="s">
        <v>208</v>
      </c>
      <c r="N26" s="437"/>
      <c r="S26" s="416" t="s">
        <v>15</v>
      </c>
      <c r="T26" s="417"/>
      <c r="AA26" s="399" t="s">
        <v>220</v>
      </c>
      <c r="AB26" s="400"/>
      <c r="AC26" s="400"/>
      <c r="AD26" s="401"/>
    </row>
    <row r="27" spans="2:31" ht="15.75" thickBot="1" x14ac:dyDescent="0.25">
      <c r="C27" s="438">
        <f>'Relatório SLA 1'!I5</f>
        <v>0</v>
      </c>
      <c r="D27" s="439"/>
      <c r="E27" s="32"/>
      <c r="H27" s="438">
        <f>'Relatório SLA 1'!I11</f>
        <v>0</v>
      </c>
      <c r="I27" s="439"/>
      <c r="J27" s="32"/>
      <c r="M27" s="438">
        <f>'Relatório SLA 1'!I13</f>
        <v>0</v>
      </c>
      <c r="N27" s="439"/>
      <c r="O27" s="32"/>
      <c r="S27" s="391">
        <f>'Relatório SLA 1'!I23</f>
        <v>0</v>
      </c>
      <c r="T27" s="392"/>
      <c r="U27" s="32"/>
      <c r="AA27" s="385">
        <f>'Relatório SLA 1'!I27</f>
        <v>0</v>
      </c>
      <c r="AB27" s="386"/>
      <c r="AC27" s="386"/>
      <c r="AD27" s="387"/>
      <c r="AE27" s="47"/>
    </row>
    <row r="28" spans="2:31" ht="14.25" thickTop="1" thickBot="1" x14ac:dyDescent="0.25">
      <c r="C28" s="30"/>
      <c r="H28" s="30"/>
      <c r="M28" s="30"/>
      <c r="S28" s="30"/>
      <c r="AB28" s="27"/>
    </row>
    <row r="29" spans="2:31" ht="13.5" thickTop="1" x14ac:dyDescent="0.2">
      <c r="C29" s="447" t="s">
        <v>24</v>
      </c>
      <c r="D29" s="448"/>
      <c r="H29" s="436" t="s">
        <v>28</v>
      </c>
      <c r="I29" s="437"/>
      <c r="M29" s="436" t="s">
        <v>165</v>
      </c>
      <c r="N29" s="437"/>
      <c r="S29" s="416" t="s">
        <v>212</v>
      </c>
      <c r="T29" s="417"/>
      <c r="AA29" s="382" t="s">
        <v>221</v>
      </c>
      <c r="AB29" s="383"/>
      <c r="AC29" s="383"/>
      <c r="AD29" s="384"/>
    </row>
    <row r="30" spans="2:31" ht="15.75" thickBot="1" x14ac:dyDescent="0.25">
      <c r="C30" s="438">
        <f>'Relatório SLA 1'!I6</f>
        <v>0</v>
      </c>
      <c r="D30" s="443"/>
      <c r="H30" s="438">
        <f>'Relatório SLA 1'!I12</f>
        <v>0</v>
      </c>
      <c r="I30" s="439"/>
      <c r="J30" s="32"/>
      <c r="M30" s="438">
        <f>'Relatório SLA 1'!I15</f>
        <v>0</v>
      </c>
      <c r="N30" s="439"/>
      <c r="O30" s="32"/>
      <c r="S30" s="391">
        <f>'Relatório SLA 1'!I24</f>
        <v>0</v>
      </c>
      <c r="T30" s="392"/>
      <c r="AA30" s="385">
        <f>'Relatório SLA 1'!I28</f>
        <v>0</v>
      </c>
      <c r="AB30" s="386"/>
      <c r="AC30" s="386"/>
      <c r="AD30" s="387"/>
    </row>
    <row r="31" spans="2:31" ht="14.25" thickTop="1" thickBot="1" x14ac:dyDescent="0.25">
      <c r="C31" s="27"/>
      <c r="M31" s="30"/>
    </row>
    <row r="32" spans="2:31" ht="13.5" thickTop="1" x14ac:dyDescent="0.2">
      <c r="C32" s="436" t="s">
        <v>25</v>
      </c>
      <c r="D32" s="437"/>
      <c r="M32" s="436" t="s">
        <v>209</v>
      </c>
      <c r="N32" s="437"/>
    </row>
    <row r="33" spans="3:15" ht="15.75" thickBot="1" x14ac:dyDescent="0.25">
      <c r="C33" s="438">
        <f>'Relatório SLA 1'!I7</f>
        <v>0</v>
      </c>
      <c r="D33" s="439"/>
      <c r="E33" s="32"/>
      <c r="M33" s="438">
        <f>'Relatório SLA 1'!I16</f>
        <v>0</v>
      </c>
      <c r="N33" s="439"/>
      <c r="O33" s="32"/>
    </row>
    <row r="34" spans="3:15" ht="14.25" thickTop="1" thickBot="1" x14ac:dyDescent="0.25">
      <c r="C34" s="30"/>
      <c r="M34" s="30"/>
    </row>
    <row r="35" spans="3:15" ht="13.5" thickTop="1" x14ac:dyDescent="0.2">
      <c r="C35" s="447" t="s">
        <v>26</v>
      </c>
      <c r="D35" s="448"/>
      <c r="M35" s="436" t="s">
        <v>210</v>
      </c>
      <c r="N35" s="437"/>
    </row>
    <row r="36" spans="3:15" ht="15.75" thickBot="1" x14ac:dyDescent="0.25">
      <c r="C36" s="438">
        <f>'Relatório SLA 1'!I8</f>
        <v>0</v>
      </c>
      <c r="D36" s="443"/>
      <c r="M36" s="438">
        <f>'Relatório SLA 1'!I17</f>
        <v>0</v>
      </c>
      <c r="N36" s="439"/>
      <c r="O36" s="32"/>
    </row>
    <row r="37" spans="3:15" ht="14.25" thickTop="1" thickBot="1" x14ac:dyDescent="0.25">
      <c r="D37" s="31"/>
      <c r="M37" s="30"/>
    </row>
    <row r="38" spans="3:15" ht="13.5" thickTop="1" x14ac:dyDescent="0.2">
      <c r="C38" s="436" t="s">
        <v>17</v>
      </c>
      <c r="D38" s="437"/>
      <c r="M38" s="449" t="s">
        <v>213</v>
      </c>
      <c r="N38" s="450"/>
    </row>
    <row r="39" spans="3:15" ht="15.75" thickBot="1" x14ac:dyDescent="0.25">
      <c r="C39" s="438">
        <f>'Relatório SLA 1'!I10</f>
        <v>0</v>
      </c>
      <c r="D39" s="439"/>
      <c r="E39" s="32"/>
      <c r="M39" s="438">
        <f>'Relatório SLA 1'!I18</f>
        <v>0</v>
      </c>
      <c r="N39" s="439"/>
      <c r="O39" s="32"/>
    </row>
    <row r="40" spans="3:15" ht="14.25" thickTop="1" thickBot="1" x14ac:dyDescent="0.25">
      <c r="N40" s="35"/>
    </row>
    <row r="41" spans="3:15" ht="13.5" thickTop="1" x14ac:dyDescent="0.2">
      <c r="M41" s="449" t="s">
        <v>214</v>
      </c>
      <c r="N41" s="450"/>
    </row>
    <row r="42" spans="3:15" ht="15.75" thickBot="1" x14ac:dyDescent="0.25">
      <c r="M42" s="438">
        <f>'Relatório SLA 1'!I20</f>
        <v>0</v>
      </c>
      <c r="N42" s="439"/>
      <c r="O42" s="32"/>
    </row>
    <row r="43" spans="3:15" ht="14.25" thickTop="1" thickBot="1" x14ac:dyDescent="0.25">
      <c r="M43" s="30"/>
    </row>
    <row r="44" spans="3:15" ht="13.5" thickTop="1" x14ac:dyDescent="0.2">
      <c r="M44" s="449" t="s">
        <v>29</v>
      </c>
      <c r="N44" s="450"/>
    </row>
    <row r="45" spans="3:15" ht="15.75" thickBot="1" x14ac:dyDescent="0.25">
      <c r="M45" s="438">
        <f>'Relatório SLA 1'!I14</f>
        <v>0</v>
      </c>
      <c r="N45" s="439"/>
      <c r="O45" s="32"/>
    </row>
    <row r="46" spans="3:15" ht="14.25" thickTop="1" thickBot="1" x14ac:dyDescent="0.25">
      <c r="M46" s="30"/>
    </row>
    <row r="47" spans="3:15" ht="13.5" thickTop="1" x14ac:dyDescent="0.2">
      <c r="M47" s="449" t="s">
        <v>215</v>
      </c>
      <c r="N47" s="450"/>
    </row>
    <row r="48" spans="3:15" ht="15.75" thickBot="1" x14ac:dyDescent="0.25">
      <c r="M48" s="438">
        <f>'Relatório SLA 1'!I20</f>
        <v>0</v>
      </c>
      <c r="N48" s="439"/>
      <c r="O48" s="32"/>
    </row>
    <row r="60" spans="14:20" x14ac:dyDescent="0.2">
      <c r="N60" s="476"/>
      <c r="O60" s="476"/>
      <c r="R60" s="463"/>
      <c r="S60" s="463"/>
      <c r="T60" s="36"/>
    </row>
  </sheetData>
  <mergeCells count="64">
    <mergeCell ref="N2:Z3"/>
    <mergeCell ref="N4:Z5"/>
    <mergeCell ref="R60:S60"/>
    <mergeCell ref="S26:T26"/>
    <mergeCell ref="S27:T27"/>
    <mergeCell ref="S29:T29"/>
    <mergeCell ref="S30:T30"/>
    <mergeCell ref="M42:N42"/>
    <mergeCell ref="M33:N33"/>
    <mergeCell ref="G15:M16"/>
    <mergeCell ref="G17:M18"/>
    <mergeCell ref="N60:O60"/>
    <mergeCell ref="M35:N35"/>
    <mergeCell ref="M36:N36"/>
    <mergeCell ref="M26:N26"/>
    <mergeCell ref="M27:N27"/>
    <mergeCell ref="M47:N47"/>
    <mergeCell ref="M48:N48"/>
    <mergeCell ref="C38:D38"/>
    <mergeCell ref="C39:D39"/>
    <mergeCell ref="M38:N38"/>
    <mergeCell ref="M39:N39"/>
    <mergeCell ref="M41:N41"/>
    <mergeCell ref="M44:N44"/>
    <mergeCell ref="M45:N45"/>
    <mergeCell ref="C33:D33"/>
    <mergeCell ref="C35:D35"/>
    <mergeCell ref="C36:D36"/>
    <mergeCell ref="H26:I26"/>
    <mergeCell ref="H27:I27"/>
    <mergeCell ref="H29:I29"/>
    <mergeCell ref="H30:I30"/>
    <mergeCell ref="C26:D26"/>
    <mergeCell ref="C27:D27"/>
    <mergeCell ref="C29:D29"/>
    <mergeCell ref="C30:D30"/>
    <mergeCell ref="C32:D32"/>
    <mergeCell ref="M29:N29"/>
    <mergeCell ref="M30:N30"/>
    <mergeCell ref="M32:N32"/>
    <mergeCell ref="B23:E23"/>
    <mergeCell ref="B24:E24"/>
    <mergeCell ref="G23:J23"/>
    <mergeCell ref="G24:J24"/>
    <mergeCell ref="L23:O23"/>
    <mergeCell ref="L24:O24"/>
    <mergeCell ref="P7:W8"/>
    <mergeCell ref="P9:W10"/>
    <mergeCell ref="AA20:AD20"/>
    <mergeCell ref="AA21:AD21"/>
    <mergeCell ref="AA23:AD23"/>
    <mergeCell ref="S20:T20"/>
    <mergeCell ref="S21:T21"/>
    <mergeCell ref="S23:T23"/>
    <mergeCell ref="Q15:V16"/>
    <mergeCell ref="Q17:V18"/>
    <mergeCell ref="Z15:AE16"/>
    <mergeCell ref="AA29:AD29"/>
    <mergeCell ref="AA30:AD30"/>
    <mergeCell ref="AA24:AD24"/>
    <mergeCell ref="S24:T24"/>
    <mergeCell ref="Z17:AE18"/>
    <mergeCell ref="AA26:AD26"/>
    <mergeCell ref="AA27:AD27"/>
  </mergeCells>
  <conditionalFormatting sqref="P9">
    <cfRule type="iconSet" priority="44">
      <iconSet iconSet="3Symbols">
        <cfvo type="percent" val="0"/>
        <cfvo type="formula" val="0.94"/>
        <cfvo type="formula" val="0.97"/>
      </iconSet>
    </cfRule>
  </conditionalFormatting>
  <conditionalFormatting sqref="G17">
    <cfRule type="iconSet" priority="40">
      <iconSet iconSet="3Symbols">
        <cfvo type="percent" val="0"/>
        <cfvo type="formula" val="0.94"/>
        <cfvo type="formula" val="0.97"/>
      </iconSet>
    </cfRule>
  </conditionalFormatting>
  <conditionalFormatting sqref="Q17">
    <cfRule type="iconSet" priority="39">
      <iconSet iconSet="3Symbols">
        <cfvo type="percent" val="0"/>
        <cfvo type="formula" val="0.94"/>
        <cfvo type="formula" val="0.97"/>
      </iconSet>
    </cfRule>
  </conditionalFormatting>
  <conditionalFormatting sqref="Z17">
    <cfRule type="iconSet" priority="38">
      <iconSet iconSet="3Symbols">
        <cfvo type="percent" val="0"/>
        <cfvo type="formula" val="0.94"/>
        <cfvo type="formula" val="0.97"/>
      </iconSet>
    </cfRule>
  </conditionalFormatting>
  <conditionalFormatting sqref="B24">
    <cfRule type="iconSet" priority="37">
      <iconSet iconSet="3Symbols">
        <cfvo type="percent" val="0"/>
        <cfvo type="formula" val="0.94"/>
        <cfvo type="formula" val="0.97"/>
      </iconSet>
    </cfRule>
  </conditionalFormatting>
  <conditionalFormatting sqref="G24">
    <cfRule type="iconSet" priority="36">
      <iconSet iconSet="3Symbols">
        <cfvo type="percent" val="0"/>
        <cfvo type="formula" val="0.94"/>
        <cfvo type="formula" val="0.97"/>
      </iconSet>
    </cfRule>
  </conditionalFormatting>
  <conditionalFormatting sqref="L24">
    <cfRule type="iconSet" priority="35">
      <iconSet iconSet="3Symbols">
        <cfvo type="percent" val="0"/>
        <cfvo type="formula" val="0.94"/>
        <cfvo type="formula" val="0.97"/>
      </iconSet>
    </cfRule>
  </conditionalFormatting>
  <conditionalFormatting sqref="M27">
    <cfRule type="iconSet" priority="34">
      <iconSet iconSet="3Symbols">
        <cfvo type="percent" val="0"/>
        <cfvo type="formula" val="0.94"/>
        <cfvo type="formula" val="0.97"/>
      </iconSet>
    </cfRule>
  </conditionalFormatting>
  <conditionalFormatting sqref="M30">
    <cfRule type="iconSet" priority="33">
      <iconSet iconSet="3Symbols">
        <cfvo type="percent" val="0"/>
        <cfvo type="formula" val="0.94"/>
        <cfvo type="formula" val="0.97"/>
      </iconSet>
    </cfRule>
  </conditionalFormatting>
  <conditionalFormatting sqref="M33">
    <cfRule type="iconSet" priority="32">
      <iconSet iconSet="3Symbols">
        <cfvo type="percent" val="0"/>
        <cfvo type="formula" val="0.94"/>
        <cfvo type="formula" val="0.97"/>
      </iconSet>
    </cfRule>
  </conditionalFormatting>
  <conditionalFormatting sqref="M36">
    <cfRule type="iconSet" priority="31">
      <iconSet iconSet="3Symbols">
        <cfvo type="percent" val="0"/>
        <cfvo type="formula" val="0.94"/>
        <cfvo type="formula" val="0.97"/>
      </iconSet>
    </cfRule>
  </conditionalFormatting>
  <conditionalFormatting sqref="M39">
    <cfRule type="iconSet" priority="30">
      <iconSet iconSet="3Symbols">
        <cfvo type="percent" val="0"/>
        <cfvo type="formula" val="0.94"/>
        <cfvo type="formula" val="0.97"/>
      </iconSet>
    </cfRule>
  </conditionalFormatting>
  <conditionalFormatting sqref="M42">
    <cfRule type="iconSet" priority="29">
      <iconSet iconSet="3Symbols">
        <cfvo type="percent" val="0"/>
        <cfvo type="formula" val="0.94"/>
        <cfvo type="formula" val="0.97"/>
      </iconSet>
    </cfRule>
  </conditionalFormatting>
  <conditionalFormatting sqref="M45">
    <cfRule type="iconSet" priority="28">
      <iconSet iconSet="3Symbols">
        <cfvo type="percent" val="0"/>
        <cfvo type="formula" val="0.94"/>
        <cfvo type="formula" val="0.97"/>
      </iconSet>
    </cfRule>
  </conditionalFormatting>
  <conditionalFormatting sqref="H27">
    <cfRule type="iconSet" priority="27">
      <iconSet iconSet="3Symbols">
        <cfvo type="percent" val="0"/>
        <cfvo type="formula" val="0.94"/>
        <cfvo type="formula" val="0.97"/>
      </iconSet>
    </cfRule>
  </conditionalFormatting>
  <conditionalFormatting sqref="H30">
    <cfRule type="iconSet" priority="26">
      <iconSet iconSet="3Symbols">
        <cfvo type="percent" val="0"/>
        <cfvo type="formula" val="0.94"/>
        <cfvo type="formula" val="0.97"/>
      </iconSet>
    </cfRule>
  </conditionalFormatting>
  <conditionalFormatting sqref="C27">
    <cfRule type="iconSet" priority="24">
      <iconSet iconSet="3Symbols">
        <cfvo type="percent" val="0"/>
        <cfvo type="formula" val="0.94"/>
        <cfvo type="formula" val="0.97"/>
      </iconSet>
    </cfRule>
  </conditionalFormatting>
  <conditionalFormatting sqref="C30">
    <cfRule type="iconSet" priority="23">
      <iconSet iconSet="3Symbols">
        <cfvo type="percent" val="0"/>
        <cfvo type="formula" val="0.94"/>
        <cfvo type="formula" val="0.97"/>
      </iconSet>
    </cfRule>
  </conditionalFormatting>
  <conditionalFormatting sqref="C33">
    <cfRule type="iconSet" priority="22">
      <iconSet iconSet="3Symbols">
        <cfvo type="percent" val="0"/>
        <cfvo type="formula" val="0.94"/>
        <cfvo type="formula" val="0.97"/>
      </iconSet>
    </cfRule>
  </conditionalFormatting>
  <conditionalFormatting sqref="C36">
    <cfRule type="iconSet" priority="21">
      <iconSet iconSet="3Symbols">
        <cfvo type="percent" val="0"/>
        <cfvo type="formula" val="0.94"/>
        <cfvo type="formula" val="0.97"/>
      </iconSet>
    </cfRule>
  </conditionalFormatting>
  <conditionalFormatting sqref="C39">
    <cfRule type="iconSet" priority="20">
      <iconSet iconSet="3Symbols">
        <cfvo type="percent" val="0"/>
        <cfvo type="formula" val="0.94"/>
        <cfvo type="formula" val="0.97"/>
      </iconSet>
    </cfRule>
  </conditionalFormatting>
  <conditionalFormatting sqref="S21">
    <cfRule type="iconSet" priority="19">
      <iconSet iconSet="3Symbols">
        <cfvo type="percent" val="0"/>
        <cfvo type="formula" val="0.94"/>
        <cfvo type="formula" val="0.97"/>
      </iconSet>
    </cfRule>
  </conditionalFormatting>
  <conditionalFormatting sqref="S24">
    <cfRule type="iconSet" priority="18">
      <iconSet iconSet="3Symbols">
        <cfvo type="percent" val="0"/>
        <cfvo type="formula" val="0.94"/>
        <cfvo type="formula" val="0.97"/>
      </iconSet>
    </cfRule>
  </conditionalFormatting>
  <conditionalFormatting sqref="S27">
    <cfRule type="iconSet" priority="17">
      <iconSet iconSet="3Symbols">
        <cfvo type="percent" val="0"/>
        <cfvo type="formula" val="0.94"/>
        <cfvo type="formula" val="0.97"/>
      </iconSet>
    </cfRule>
  </conditionalFormatting>
  <conditionalFormatting sqref="S30">
    <cfRule type="iconSet" priority="16">
      <iconSet iconSet="3Symbols">
        <cfvo type="percent" val="0"/>
        <cfvo type="formula" val="0.94"/>
        <cfvo type="formula" val="0.97"/>
      </iconSet>
    </cfRule>
  </conditionalFormatting>
  <conditionalFormatting sqref="AA21">
    <cfRule type="iconSet" priority="15">
      <iconSet iconSet="3Symbols">
        <cfvo type="percent" val="0"/>
        <cfvo type="formula" val="0.94"/>
        <cfvo type="formula" val="0.97"/>
      </iconSet>
    </cfRule>
  </conditionalFormatting>
  <conditionalFormatting sqref="AA24">
    <cfRule type="iconSet" priority="14">
      <iconSet iconSet="3Symbols">
        <cfvo type="percent" val="0"/>
        <cfvo type="formula" val="0.94"/>
        <cfvo type="formula" val="0.97"/>
      </iconSet>
    </cfRule>
  </conditionalFormatting>
  <conditionalFormatting sqref="AA27">
    <cfRule type="iconSet" priority="13">
      <iconSet iconSet="3Symbols">
        <cfvo type="percent" val="0"/>
        <cfvo type="formula" val="0.94"/>
        <cfvo type="formula" val="0.97"/>
      </iconSet>
    </cfRule>
  </conditionalFormatting>
  <conditionalFormatting sqref="AA30">
    <cfRule type="iconSet" priority="12">
      <iconSet iconSet="3Symbols">
        <cfvo type="percent" val="0"/>
        <cfvo type="formula" val="0.94"/>
        <cfvo type="formula" val="0.97"/>
      </iconSet>
    </cfRule>
  </conditionalFormatting>
  <conditionalFormatting sqref="M48">
    <cfRule type="iconSet" priority="4">
      <iconSet iconSet="3Symbols">
        <cfvo type="percent" val="0"/>
        <cfvo type="formula" val="0.94"/>
        <cfvo type="formula" val="0.97"/>
      </iconSet>
    </cfRule>
  </conditionalFormatting>
  <conditionalFormatting sqref="N4">
    <cfRule type="iconSet" priority="2">
      <iconSet iconSet="3Symbols">
        <cfvo type="percent" val="0"/>
        <cfvo type="formula" val="0.94"/>
        <cfvo type="formula" val="0.97"/>
      </iconSet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O29"/>
  <sheetViews>
    <sheetView showGridLines="0" topLeftCell="B1" zoomScale="90" zoomScaleNormal="90" workbookViewId="0">
      <selection activeCell="D13" sqref="B5:E24"/>
    </sheetView>
  </sheetViews>
  <sheetFormatPr defaultRowHeight="12.75" x14ac:dyDescent="0.2"/>
  <cols>
    <col min="1" max="1" width="1.7109375" style="1" customWidth="1"/>
    <col min="2" max="2" width="7.28515625" style="1" customWidth="1"/>
    <col min="3" max="3" width="24.28515625" style="1" customWidth="1"/>
    <col min="4" max="4" width="131.42578125" style="1" customWidth="1"/>
    <col min="5" max="5" width="19.85546875" style="2" customWidth="1"/>
    <col min="6" max="6" width="14.28515625" style="2" customWidth="1"/>
    <col min="7" max="7" width="5" style="2" customWidth="1"/>
    <col min="8" max="8" width="15" style="1" customWidth="1"/>
    <col min="9" max="10" width="10.7109375" style="1" customWidth="1"/>
    <col min="11" max="11" width="12.140625" style="1" customWidth="1"/>
    <col min="12" max="12" width="14.140625" style="10" customWidth="1"/>
    <col min="13" max="13" width="9.140625" style="1"/>
    <col min="14" max="14" width="12.5703125" style="1" bestFit="1" customWidth="1"/>
    <col min="15" max="16384" width="9.140625" style="1"/>
  </cols>
  <sheetData>
    <row r="2" spans="2:15" ht="33" customHeight="1" x14ac:dyDescent="0.2">
      <c r="B2" s="252" t="s">
        <v>6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</row>
    <row r="3" spans="2:15" ht="20.25" customHeight="1" x14ac:dyDescent="0.2">
      <c r="B3" s="252" t="s">
        <v>5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</row>
    <row r="4" spans="2:15" ht="11.25" customHeight="1" thickBot="1" x14ac:dyDescent="0.25">
      <c r="C4" s="5"/>
      <c r="D4" s="5"/>
    </row>
    <row r="5" spans="2:15" ht="45" thickBot="1" x14ac:dyDescent="0.25">
      <c r="B5" s="257" t="s">
        <v>113</v>
      </c>
      <c r="C5" s="258"/>
      <c r="D5" s="259"/>
      <c r="E5" s="236" t="s">
        <v>187</v>
      </c>
      <c r="F5" s="237"/>
      <c r="G5" s="237"/>
      <c r="H5" s="237"/>
      <c r="I5" s="237"/>
      <c r="J5" s="237"/>
      <c r="K5" s="238"/>
      <c r="L5" s="260" t="s">
        <v>186</v>
      </c>
    </row>
    <row r="6" spans="2:15" ht="36.75" customHeight="1" thickBot="1" x14ac:dyDescent="0.25">
      <c r="B6" s="253" t="s">
        <v>4</v>
      </c>
      <c r="C6" s="254"/>
      <c r="D6" s="83" t="s">
        <v>3</v>
      </c>
      <c r="E6" s="82" t="s">
        <v>121</v>
      </c>
      <c r="F6" s="262" t="s">
        <v>184</v>
      </c>
      <c r="G6" s="263"/>
      <c r="H6" s="19" t="s">
        <v>120</v>
      </c>
      <c r="I6" s="19" t="s">
        <v>9</v>
      </c>
      <c r="J6" s="82" t="s">
        <v>185</v>
      </c>
      <c r="K6" s="78" t="s">
        <v>8</v>
      </c>
      <c r="L6" s="261"/>
    </row>
    <row r="7" spans="2:15" ht="17.25" customHeight="1" x14ac:dyDescent="0.2">
      <c r="B7" s="268" t="s">
        <v>110</v>
      </c>
      <c r="C7" s="267"/>
      <c r="D7" s="22"/>
      <c r="E7" s="74">
        <v>0</v>
      </c>
      <c r="F7" s="96" t="str">
        <f>IF(E7&gt;=7,"Péssimo",IF(E7&gt;=4,"Ruim",IF(E7&gt;=1,"Bom",IF(E7=0,"Ótimo",))))</f>
        <v>Ótimo</v>
      </c>
      <c r="G7" s="96" t="str">
        <f>F7</f>
        <v>Ótimo</v>
      </c>
      <c r="H7" s="45">
        <v>10</v>
      </c>
      <c r="I7" s="15">
        <v>0</v>
      </c>
      <c r="J7" s="81">
        <f>I7*H7</f>
        <v>0</v>
      </c>
      <c r="K7" s="77">
        <f t="shared" ref="K7:K17" si="0">IF(E7&gt;=J7,E7-J7,0)</f>
        <v>0</v>
      </c>
      <c r="L7" s="264">
        <f>IFERROR(SUM(K7:K28)/SUM(H7:H28),0)/10</f>
        <v>0</v>
      </c>
    </row>
    <row r="8" spans="2:15" ht="17.25" customHeight="1" x14ac:dyDescent="0.2">
      <c r="B8" s="269"/>
      <c r="C8" s="255"/>
      <c r="D8" s="23"/>
      <c r="E8" s="74">
        <v>0</v>
      </c>
      <c r="F8" s="72" t="str">
        <f>IF(E8&gt;=7,"Péssimo",IF(E8&gt;=4,"Ruim",IF(E8&gt;=1,"Bom",IF(E8=0,"Ótimo",))))</f>
        <v>Ótimo</v>
      </c>
      <c r="G8" s="72" t="str">
        <f t="shared" ref="G8:G28" si="1">F8</f>
        <v>Ótimo</v>
      </c>
      <c r="H8" s="45">
        <v>10</v>
      </c>
      <c r="I8" s="15">
        <v>0</v>
      </c>
      <c r="J8" s="81">
        <f t="shared" ref="J8:J17" si="2">I8*H8</f>
        <v>0</v>
      </c>
      <c r="K8" s="77">
        <f t="shared" si="0"/>
        <v>0</v>
      </c>
      <c r="L8" s="265"/>
      <c r="O8" s="10"/>
    </row>
    <row r="9" spans="2:15" ht="17.25" customHeight="1" x14ac:dyDescent="0.2">
      <c r="B9" s="269"/>
      <c r="C9" s="255"/>
      <c r="D9" s="23"/>
      <c r="E9" s="74">
        <v>0</v>
      </c>
      <c r="F9" s="72" t="str">
        <f t="shared" ref="F9:F13" si="3">IF(E9&gt;=7,"Péssimo",IF(E9&gt;=4,"Ruim",IF(E9&gt;=1,"Bom",IF(E9=0,"Ótimo",IF(E9=" "," ",)))))</f>
        <v>Ótimo</v>
      </c>
      <c r="G9" s="72" t="str">
        <f t="shared" si="1"/>
        <v>Ótimo</v>
      </c>
      <c r="H9" s="45">
        <v>10</v>
      </c>
      <c r="I9" s="15">
        <v>0</v>
      </c>
      <c r="J9" s="81">
        <f t="shared" si="2"/>
        <v>0</v>
      </c>
      <c r="K9" s="77">
        <f t="shared" si="0"/>
        <v>0</v>
      </c>
      <c r="L9" s="265"/>
    </row>
    <row r="10" spans="2:15" ht="17.25" customHeight="1" x14ac:dyDescent="0.2">
      <c r="B10" s="269"/>
      <c r="C10" s="255"/>
      <c r="D10" s="4"/>
      <c r="E10" s="74">
        <v>0</v>
      </c>
      <c r="F10" s="72" t="str">
        <f t="shared" si="3"/>
        <v>Ótimo</v>
      </c>
      <c r="G10" s="72" t="str">
        <f t="shared" si="1"/>
        <v>Ótimo</v>
      </c>
      <c r="H10" s="45">
        <v>10</v>
      </c>
      <c r="I10" s="15">
        <v>0</v>
      </c>
      <c r="J10" s="81">
        <f t="shared" si="2"/>
        <v>0</v>
      </c>
      <c r="K10" s="77">
        <f t="shared" si="0"/>
        <v>0</v>
      </c>
      <c r="L10" s="265"/>
    </row>
    <row r="11" spans="2:15" ht="17.25" customHeight="1" x14ac:dyDescent="0.2">
      <c r="B11" s="269"/>
      <c r="C11" s="255"/>
      <c r="D11" s="9"/>
      <c r="E11" s="74">
        <v>0</v>
      </c>
      <c r="F11" s="72" t="str">
        <f t="shared" si="3"/>
        <v>Ótimo</v>
      </c>
      <c r="G11" s="72" t="str">
        <f t="shared" si="1"/>
        <v>Ótimo</v>
      </c>
      <c r="H11" s="45">
        <v>10</v>
      </c>
      <c r="I11" s="15">
        <v>0</v>
      </c>
      <c r="J11" s="81">
        <f t="shared" si="2"/>
        <v>0</v>
      </c>
      <c r="K11" s="77">
        <f t="shared" si="0"/>
        <v>0</v>
      </c>
      <c r="L11" s="265"/>
    </row>
    <row r="12" spans="2:15" ht="17.25" customHeight="1" x14ac:dyDescent="0.2">
      <c r="B12" s="269"/>
      <c r="C12" s="255"/>
      <c r="D12" s="9"/>
      <c r="E12" s="74">
        <v>0</v>
      </c>
      <c r="F12" s="72" t="str">
        <f t="shared" si="3"/>
        <v>Ótimo</v>
      </c>
      <c r="G12" s="72" t="str">
        <f t="shared" si="1"/>
        <v>Ótimo</v>
      </c>
      <c r="H12" s="45">
        <v>10</v>
      </c>
      <c r="I12" s="15">
        <v>0</v>
      </c>
      <c r="J12" s="81">
        <f t="shared" si="2"/>
        <v>0</v>
      </c>
      <c r="K12" s="77">
        <f t="shared" si="0"/>
        <v>0</v>
      </c>
      <c r="L12" s="265"/>
    </row>
    <row r="13" spans="2:15" ht="17.25" customHeight="1" thickBot="1" x14ac:dyDescent="0.25">
      <c r="B13" s="269"/>
      <c r="C13" s="255"/>
      <c r="D13" s="9"/>
      <c r="E13" s="89">
        <v>0</v>
      </c>
      <c r="F13" s="72" t="str">
        <f t="shared" si="3"/>
        <v>Ótimo</v>
      </c>
      <c r="G13" s="72" t="str">
        <f t="shared" si="1"/>
        <v>Ótimo</v>
      </c>
      <c r="H13" s="45">
        <v>10</v>
      </c>
      <c r="I13" s="16">
        <v>0</v>
      </c>
      <c r="J13" s="81">
        <f t="shared" si="2"/>
        <v>0</v>
      </c>
      <c r="K13" s="77">
        <f t="shared" si="0"/>
        <v>0</v>
      </c>
      <c r="L13" s="265"/>
    </row>
    <row r="14" spans="2:15" ht="17.25" customHeight="1" x14ac:dyDescent="0.2">
      <c r="B14" s="269"/>
      <c r="C14" s="267" t="s">
        <v>109</v>
      </c>
      <c r="D14" s="3" t="s">
        <v>84</v>
      </c>
      <c r="E14" s="127">
        <v>0</v>
      </c>
      <c r="F14" s="96" t="str">
        <f t="shared" ref="F14:F15" si="4">IF(E14&gt;=7,"Péssimo",IF(E14&gt;=4,"Ruim",IF(E14&gt;=1,"Bom",IF(E14=0,"Ótimo",))))</f>
        <v>Ótimo</v>
      </c>
      <c r="G14" s="96" t="str">
        <f t="shared" si="1"/>
        <v>Ótimo</v>
      </c>
      <c r="H14" s="131">
        <v>10</v>
      </c>
      <c r="I14" s="17">
        <v>0</v>
      </c>
      <c r="J14" s="101">
        <f t="shared" si="2"/>
        <v>0</v>
      </c>
      <c r="K14" s="102">
        <f t="shared" si="0"/>
        <v>0</v>
      </c>
      <c r="L14" s="265"/>
    </row>
    <row r="15" spans="2:15" ht="17.25" customHeight="1" x14ac:dyDescent="0.2">
      <c r="B15" s="269"/>
      <c r="C15" s="255"/>
      <c r="D15" s="4" t="s">
        <v>16</v>
      </c>
      <c r="E15" s="126">
        <v>0</v>
      </c>
      <c r="F15" s="72" t="str">
        <f t="shared" si="4"/>
        <v>Ótimo</v>
      </c>
      <c r="G15" s="72" t="str">
        <f t="shared" si="1"/>
        <v>Ótimo</v>
      </c>
      <c r="H15" s="130">
        <v>10</v>
      </c>
      <c r="I15" s="15">
        <v>0</v>
      </c>
      <c r="J15" s="81">
        <f t="shared" si="2"/>
        <v>0</v>
      </c>
      <c r="K15" s="77">
        <f t="shared" si="0"/>
        <v>0</v>
      </c>
      <c r="L15" s="265"/>
    </row>
    <row r="16" spans="2:15" ht="17.25" customHeight="1" x14ac:dyDescent="0.2">
      <c r="B16" s="269"/>
      <c r="C16" s="255"/>
      <c r="D16" s="4" t="s">
        <v>88</v>
      </c>
      <c r="E16" s="126">
        <v>0</v>
      </c>
      <c r="F16" s="72" t="str">
        <f t="shared" ref="F16:F17" si="5">IF(E16&gt;=7,"Péssimo",IF(E16&gt;=4,"Ruim",IF(E16&gt;=1,"Bom",IF(E16=0,"Ótimo",IF(E16=" "," ",)))))</f>
        <v>Ótimo</v>
      </c>
      <c r="G16" s="72" t="str">
        <f t="shared" si="1"/>
        <v>Ótimo</v>
      </c>
      <c r="H16" s="130">
        <v>10</v>
      </c>
      <c r="I16" s="15">
        <v>0</v>
      </c>
      <c r="J16" s="81">
        <f t="shared" si="2"/>
        <v>0</v>
      </c>
      <c r="K16" s="77">
        <f t="shared" si="0"/>
        <v>0</v>
      </c>
      <c r="L16" s="265"/>
    </row>
    <row r="17" spans="2:12" ht="17.25" customHeight="1" thickBot="1" x14ac:dyDescent="0.25">
      <c r="B17" s="269"/>
      <c r="C17" s="255"/>
      <c r="D17" s="13" t="s">
        <v>205</v>
      </c>
      <c r="E17" s="85">
        <v>0</v>
      </c>
      <c r="F17" s="85" t="str">
        <f t="shared" si="5"/>
        <v>Ótimo</v>
      </c>
      <c r="G17" s="85" t="str">
        <f t="shared" si="1"/>
        <v>Ótimo</v>
      </c>
      <c r="H17" s="44">
        <v>10</v>
      </c>
      <c r="I17" s="16">
        <v>0</v>
      </c>
      <c r="J17" s="97">
        <f t="shared" si="2"/>
        <v>0</v>
      </c>
      <c r="K17" s="93">
        <f t="shared" si="0"/>
        <v>0</v>
      </c>
      <c r="L17" s="265"/>
    </row>
    <row r="18" spans="2:12" x14ac:dyDescent="0.2">
      <c r="B18" s="269"/>
      <c r="C18" s="255"/>
      <c r="D18" s="160"/>
      <c r="E18" s="126">
        <v>0</v>
      </c>
      <c r="F18" s="72" t="str">
        <f t="shared" ref="F18:F19" si="6">IF(E18&gt;=7,"Péssimo",IF(E18&gt;=4,"Ruim",IF(E18&gt;=1,"Bom",IF(E18=0,"Ótimo",IF(E18=" "," ",)))))</f>
        <v>Ótimo</v>
      </c>
      <c r="G18" s="72" t="str">
        <f t="shared" si="1"/>
        <v>Ótimo</v>
      </c>
      <c r="H18" s="130">
        <v>10</v>
      </c>
      <c r="I18" s="15">
        <v>0</v>
      </c>
      <c r="J18" s="81">
        <f t="shared" ref="J18:J28" si="7">I18*H18</f>
        <v>0</v>
      </c>
      <c r="K18" s="77">
        <f t="shared" ref="K18:K21" si="8">IF(E18&gt;=J18,E18-J18,0)</f>
        <v>0</v>
      </c>
      <c r="L18" s="265"/>
    </row>
    <row r="19" spans="2:12" ht="17.25" customHeight="1" x14ac:dyDescent="0.2">
      <c r="B19" s="269"/>
      <c r="C19" s="255"/>
      <c r="D19" s="23"/>
      <c r="E19" s="126">
        <v>0</v>
      </c>
      <c r="F19" s="72" t="str">
        <f t="shared" si="6"/>
        <v>Ótimo</v>
      </c>
      <c r="G19" s="72" t="str">
        <f t="shared" si="1"/>
        <v>Ótimo</v>
      </c>
      <c r="H19" s="130">
        <v>10</v>
      </c>
      <c r="I19" s="24">
        <v>0</v>
      </c>
      <c r="J19" s="81">
        <f t="shared" si="7"/>
        <v>0</v>
      </c>
      <c r="K19" s="77">
        <f t="shared" si="8"/>
        <v>0</v>
      </c>
      <c r="L19" s="265"/>
    </row>
    <row r="20" spans="2:12" ht="17.25" customHeight="1" x14ac:dyDescent="0.2">
      <c r="B20" s="269"/>
      <c r="C20" s="255"/>
      <c r="D20" s="23"/>
      <c r="E20" s="126">
        <v>0</v>
      </c>
      <c r="F20" s="74" t="str">
        <f t="shared" ref="F20:F21" si="9">IF(E20&gt;=7,"Péssimo",IF(E20&gt;=4,"Ruim",IF(E20&gt;=1,"Bom",IF(E20=0,"Ótimo",))))</f>
        <v>Ótimo</v>
      </c>
      <c r="G20" s="74" t="str">
        <f t="shared" si="1"/>
        <v>Ótimo</v>
      </c>
      <c r="H20" s="130">
        <v>10</v>
      </c>
      <c r="I20" s="24">
        <v>0</v>
      </c>
      <c r="J20" s="81">
        <f t="shared" si="7"/>
        <v>0</v>
      </c>
      <c r="K20" s="77">
        <f t="shared" si="8"/>
        <v>0</v>
      </c>
      <c r="L20" s="265"/>
    </row>
    <row r="21" spans="2:12" ht="17.25" customHeight="1" x14ac:dyDescent="0.2">
      <c r="B21" s="269"/>
      <c r="C21" s="255"/>
      <c r="D21" s="23"/>
      <c r="E21" s="126">
        <v>0</v>
      </c>
      <c r="F21" s="72" t="str">
        <f t="shared" si="9"/>
        <v>Ótimo</v>
      </c>
      <c r="G21" s="72" t="str">
        <f t="shared" si="1"/>
        <v>Ótimo</v>
      </c>
      <c r="H21" s="130">
        <v>10</v>
      </c>
      <c r="I21" s="24">
        <v>0</v>
      </c>
      <c r="J21" s="81">
        <f t="shared" si="7"/>
        <v>0</v>
      </c>
      <c r="K21" s="77">
        <f t="shared" si="8"/>
        <v>0</v>
      </c>
      <c r="L21" s="265"/>
    </row>
    <row r="22" spans="2:12" ht="17.25" customHeight="1" thickBot="1" x14ac:dyDescent="0.25">
      <c r="B22" s="269"/>
      <c r="C22" s="256"/>
      <c r="D22" s="23"/>
      <c r="E22" s="126">
        <v>0</v>
      </c>
      <c r="F22" s="85" t="str">
        <f t="shared" ref="F22:F24" si="10">IF(E22&gt;=7,"Péssimo",IF(E22&gt;=4,"Ruim",IF(E22&gt;=1,"Bom",IF(E22=0,"Ótimo",IF(E22=" "," ",)))))</f>
        <v>Ótimo</v>
      </c>
      <c r="G22" s="85" t="str">
        <f t="shared" si="1"/>
        <v>Ótimo</v>
      </c>
      <c r="H22" s="130">
        <v>10</v>
      </c>
      <c r="I22" s="16">
        <v>0</v>
      </c>
      <c r="J22" s="81">
        <f t="shared" si="7"/>
        <v>0</v>
      </c>
      <c r="K22" s="77">
        <f t="shared" ref="K22:K28" si="11">IF(E22&gt;=J22,E22-J22,0)</f>
        <v>0</v>
      </c>
      <c r="L22" s="265"/>
    </row>
    <row r="23" spans="2:12" ht="17.25" customHeight="1" x14ac:dyDescent="0.2">
      <c r="B23" s="269"/>
      <c r="C23" s="267"/>
      <c r="D23" s="3"/>
      <c r="E23" s="127">
        <v>0</v>
      </c>
      <c r="F23" s="96" t="str">
        <f t="shared" si="10"/>
        <v>Ótimo</v>
      </c>
      <c r="G23" s="96" t="str">
        <f t="shared" si="1"/>
        <v>Ótimo</v>
      </c>
      <c r="H23" s="42">
        <v>10</v>
      </c>
      <c r="I23" s="17">
        <v>0</v>
      </c>
      <c r="J23" s="101">
        <f t="shared" si="7"/>
        <v>0</v>
      </c>
      <c r="K23" s="102">
        <f t="shared" si="11"/>
        <v>0</v>
      </c>
      <c r="L23" s="265"/>
    </row>
    <row r="24" spans="2:12" ht="17.25" customHeight="1" x14ac:dyDescent="0.2">
      <c r="B24" s="269"/>
      <c r="C24" s="255"/>
      <c r="D24" s="4"/>
      <c r="E24" s="126">
        <v>0</v>
      </c>
      <c r="F24" s="71" t="str">
        <f t="shared" si="10"/>
        <v>Ótimo</v>
      </c>
      <c r="G24" s="72" t="str">
        <f t="shared" si="1"/>
        <v>Ótimo</v>
      </c>
      <c r="H24" s="45">
        <v>10</v>
      </c>
      <c r="I24" s="15">
        <v>0</v>
      </c>
      <c r="J24" s="81">
        <f t="shared" si="7"/>
        <v>0</v>
      </c>
      <c r="K24" s="77">
        <f t="shared" si="11"/>
        <v>0</v>
      </c>
      <c r="L24" s="265"/>
    </row>
    <row r="25" spans="2:12" ht="17.25" customHeight="1" x14ac:dyDescent="0.2">
      <c r="B25" s="269"/>
      <c r="C25" s="255"/>
      <c r="D25" s="4"/>
      <c r="E25" s="126">
        <v>0</v>
      </c>
      <c r="F25" s="72" t="str">
        <f t="shared" ref="F25:F26" si="12">IF(E25&gt;=7,"Péssimo",IF(E25&gt;=4,"Ruim",IF(E25&gt;=1,"Bom",IF(E25=0,"Ótimo",))))</f>
        <v>Ótimo</v>
      </c>
      <c r="G25" s="74" t="str">
        <f t="shared" si="1"/>
        <v>Ótimo</v>
      </c>
      <c r="H25" s="45">
        <v>10</v>
      </c>
      <c r="I25" s="15">
        <v>0</v>
      </c>
      <c r="J25" s="81">
        <f t="shared" si="7"/>
        <v>0</v>
      </c>
      <c r="K25" s="77">
        <f t="shared" si="11"/>
        <v>0</v>
      </c>
      <c r="L25" s="265"/>
    </row>
    <row r="26" spans="2:12" ht="17.25" customHeight="1" x14ac:dyDescent="0.2">
      <c r="B26" s="269"/>
      <c r="C26" s="255"/>
      <c r="D26" s="4"/>
      <c r="E26" s="126">
        <v>0</v>
      </c>
      <c r="F26" s="72" t="str">
        <f t="shared" si="12"/>
        <v>Ótimo</v>
      </c>
      <c r="G26" s="72" t="str">
        <f t="shared" si="1"/>
        <v>Ótimo</v>
      </c>
      <c r="H26" s="45">
        <v>10</v>
      </c>
      <c r="I26" s="15">
        <v>0</v>
      </c>
      <c r="J26" s="81">
        <f t="shared" si="7"/>
        <v>0</v>
      </c>
      <c r="K26" s="77">
        <f t="shared" si="11"/>
        <v>0</v>
      </c>
      <c r="L26" s="265"/>
    </row>
    <row r="27" spans="2:12" ht="17.25" customHeight="1" x14ac:dyDescent="0.2">
      <c r="B27" s="269"/>
      <c r="C27" s="255"/>
      <c r="D27" s="23"/>
      <c r="E27" s="126">
        <v>0</v>
      </c>
      <c r="F27" s="72" t="str">
        <f t="shared" ref="F27:F28" si="13">IF(E27&gt;=7,"Péssimo",IF(E27&gt;=4,"Ruim",IF(E27&gt;=1,"Bom",IF(E27=0,"Ótimo",IF(E27=" "," ",)))))</f>
        <v>Ótimo</v>
      </c>
      <c r="G27" s="72" t="str">
        <f t="shared" si="1"/>
        <v>Ótimo</v>
      </c>
      <c r="H27" s="45">
        <v>10</v>
      </c>
      <c r="I27" s="15">
        <v>0</v>
      </c>
      <c r="J27" s="81">
        <f t="shared" si="7"/>
        <v>0</v>
      </c>
      <c r="K27" s="77">
        <f t="shared" si="11"/>
        <v>0</v>
      </c>
      <c r="L27" s="265"/>
    </row>
    <row r="28" spans="2:12" ht="17.25" customHeight="1" thickBot="1" x14ac:dyDescent="0.25">
      <c r="B28" s="270"/>
      <c r="C28" s="255"/>
      <c r="D28" s="23"/>
      <c r="E28" s="126">
        <v>0</v>
      </c>
      <c r="F28" s="85" t="str">
        <f t="shared" si="13"/>
        <v>Ótimo</v>
      </c>
      <c r="G28" s="85" t="str">
        <f t="shared" si="1"/>
        <v>Ótimo</v>
      </c>
      <c r="H28" s="46">
        <v>10</v>
      </c>
      <c r="I28" s="15">
        <v>0</v>
      </c>
      <c r="J28" s="81">
        <f t="shared" si="7"/>
        <v>0</v>
      </c>
      <c r="K28" s="77">
        <f t="shared" si="11"/>
        <v>0</v>
      </c>
      <c r="L28" s="266"/>
    </row>
    <row r="29" spans="2:12" ht="18" customHeight="1" thickBot="1" x14ac:dyDescent="0.25">
      <c r="C29" s="233"/>
      <c r="D29" s="234"/>
      <c r="E29" s="234"/>
      <c r="F29" s="234"/>
      <c r="G29" s="234"/>
      <c r="H29" s="234"/>
      <c r="I29" s="234"/>
      <c r="J29" s="234"/>
      <c r="K29" s="235"/>
      <c r="L29" s="20"/>
    </row>
  </sheetData>
  <mergeCells count="14">
    <mergeCell ref="C29:K29"/>
    <mergeCell ref="C23:C28"/>
    <mergeCell ref="C14:C17"/>
    <mergeCell ref="B7:B28"/>
    <mergeCell ref="C7:C13"/>
    <mergeCell ref="B2:L2"/>
    <mergeCell ref="B3:L3"/>
    <mergeCell ref="E5:K5"/>
    <mergeCell ref="B6:C6"/>
    <mergeCell ref="C18:C22"/>
    <mergeCell ref="B5:D5"/>
    <mergeCell ref="L5:L6"/>
    <mergeCell ref="F6:G6"/>
    <mergeCell ref="L7:L28"/>
  </mergeCells>
  <conditionalFormatting sqref="G7:G28">
    <cfRule type="beginsWith" dxfId="129" priority="1" operator="beginsWith" text="Bom">
      <formula>LEFT(G7,LEN("Bom"))="Bom"</formula>
    </cfRule>
    <cfRule type="beginsWith" dxfId="128" priority="2" operator="beginsWith" text="Ruim">
      <formula>LEFT(G7,LEN("Ruim"))="Ruim"</formula>
    </cfRule>
    <cfRule type="beginsWith" dxfId="127" priority="3" operator="beginsWith" text="Ótimo">
      <formula>LEFT(G7,LEN("Ótimo"))="Ótimo"</formula>
    </cfRule>
    <cfRule type="beginsWith" dxfId="126" priority="4" operator="beginsWith" text="Péssimo">
      <formula>LEFT(G7,LEN("Péssimo"))="Péssimo"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R97"/>
  <sheetViews>
    <sheetView showGridLines="0" topLeftCell="A52" zoomScale="80" zoomScaleNormal="80" workbookViewId="0">
      <selection activeCell="D13" sqref="B5:E24"/>
    </sheetView>
  </sheetViews>
  <sheetFormatPr defaultRowHeight="12.75" x14ac:dyDescent="0.2"/>
  <cols>
    <col min="1" max="1" width="1.42578125" style="1" customWidth="1"/>
    <col min="2" max="3" width="9.140625" style="1"/>
    <col min="4" max="4" width="27.7109375" style="1" customWidth="1"/>
    <col min="5" max="5" width="123.140625" style="1" customWidth="1"/>
    <col min="6" max="6" width="14.28515625" style="2" customWidth="1"/>
    <col min="7" max="7" width="11.42578125" style="2" customWidth="1"/>
    <col min="8" max="8" width="5" style="2" customWidth="1"/>
    <col min="9" max="9" width="17.85546875" style="1" customWidth="1"/>
    <col min="10" max="11" width="11.7109375" style="1" bestFit="1" customWidth="1"/>
    <col min="12" max="12" width="12.140625" style="1" customWidth="1"/>
    <col min="13" max="13" width="16.140625" style="10" customWidth="1"/>
    <col min="14" max="14" width="11.85546875" style="1" customWidth="1"/>
    <col min="15" max="15" width="12.5703125" style="1" bestFit="1" customWidth="1"/>
    <col min="16" max="16384" width="9.140625" style="1"/>
  </cols>
  <sheetData>
    <row r="1" spans="2:18" ht="20.25" customHeight="1" x14ac:dyDescent="0.2"/>
    <row r="2" spans="2:18" ht="33" customHeight="1" x14ac:dyDescent="0.2">
      <c r="B2" s="252" t="s">
        <v>6</v>
      </c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</row>
    <row r="3" spans="2:18" ht="39.75" customHeight="1" x14ac:dyDescent="0.2">
      <c r="B3" s="252" t="s">
        <v>5</v>
      </c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</row>
    <row r="4" spans="2:18" ht="49.5" customHeight="1" thickBot="1" x14ac:dyDescent="0.25">
      <c r="D4" s="5"/>
      <c r="E4" s="5"/>
    </row>
    <row r="5" spans="2:18" ht="45" customHeight="1" thickBot="1" x14ac:dyDescent="0.25">
      <c r="B5" s="257" t="s">
        <v>112</v>
      </c>
      <c r="C5" s="258"/>
      <c r="D5" s="258"/>
      <c r="E5" s="259"/>
      <c r="F5" s="236" t="s">
        <v>187</v>
      </c>
      <c r="G5" s="237"/>
      <c r="H5" s="237"/>
      <c r="I5" s="237"/>
      <c r="J5" s="237"/>
      <c r="K5" s="237"/>
      <c r="L5" s="238"/>
      <c r="M5" s="260" t="s">
        <v>186</v>
      </c>
    </row>
    <row r="6" spans="2:18" ht="42" customHeight="1" thickBot="1" x14ac:dyDescent="0.25">
      <c r="B6" s="253" t="s">
        <v>4</v>
      </c>
      <c r="C6" s="295"/>
      <c r="D6" s="254"/>
      <c r="E6" s="83" t="s">
        <v>3</v>
      </c>
      <c r="F6" s="82" t="s">
        <v>121</v>
      </c>
      <c r="G6" s="262" t="s">
        <v>184</v>
      </c>
      <c r="H6" s="263"/>
      <c r="I6" s="19" t="s">
        <v>120</v>
      </c>
      <c r="J6" s="19" t="s">
        <v>9</v>
      </c>
      <c r="K6" s="82" t="s">
        <v>185</v>
      </c>
      <c r="L6" s="78" t="s">
        <v>8</v>
      </c>
      <c r="M6" s="261"/>
    </row>
    <row r="7" spans="2:18" ht="11.25" customHeight="1" thickBot="1" x14ac:dyDescent="0.25">
      <c r="F7" s="1"/>
      <c r="G7" s="1"/>
      <c r="H7" s="1"/>
      <c r="M7" s="1"/>
    </row>
    <row r="8" spans="2:18" ht="17.25" customHeight="1" x14ac:dyDescent="0.2">
      <c r="B8" s="296" t="s">
        <v>32</v>
      </c>
      <c r="C8" s="286" t="s">
        <v>21</v>
      </c>
      <c r="D8" s="271" t="s">
        <v>59</v>
      </c>
      <c r="E8" s="100" t="s">
        <v>91</v>
      </c>
      <c r="F8" s="96">
        <v>0</v>
      </c>
      <c r="G8" s="96" t="str">
        <f>IF(F8&gt;=7,"Péssimo",IF(F8&gt;=4,"Ruim",IF(F8&gt;=1,"Bom",IF(F8=0,"Ótimo",))))</f>
        <v>Ótimo</v>
      </c>
      <c r="H8" s="96" t="str">
        <f>G8</f>
        <v>Ótimo</v>
      </c>
      <c r="I8" s="42">
        <v>10</v>
      </c>
      <c r="J8" s="14">
        <v>0.1</v>
      </c>
      <c r="K8" s="101">
        <f>J8*I8</f>
        <v>1</v>
      </c>
      <c r="L8" s="102">
        <f t="shared" ref="L8:L26" si="0">IF(F8&gt;=K8,F8-K8,0)</f>
        <v>0</v>
      </c>
      <c r="M8" s="264">
        <f>IFERROR(SUM(L8:L12)/SUM(I8:I12),0)/10</f>
        <v>0</v>
      </c>
      <c r="R8" s="41"/>
    </row>
    <row r="9" spans="2:18" ht="17.25" customHeight="1" x14ac:dyDescent="0.2">
      <c r="B9" s="297"/>
      <c r="C9" s="287"/>
      <c r="D9" s="272"/>
      <c r="E9" s="64" t="s">
        <v>90</v>
      </c>
      <c r="F9" s="72">
        <v>0</v>
      </c>
      <c r="G9" s="72" t="str">
        <f>IF(F9&gt;=7,"Péssimo",IF(F9&gt;=4,"Ruim",IF(F9&gt;=1,"Bom",IF(F9=0,"Ótimo",))))</f>
        <v>Ótimo</v>
      </c>
      <c r="H9" s="72" t="str">
        <f t="shared" ref="H9:H16" si="1">G9</f>
        <v>Ótimo</v>
      </c>
      <c r="I9" s="43">
        <v>10</v>
      </c>
      <c r="J9" s="15">
        <v>0.1</v>
      </c>
      <c r="K9" s="79">
        <f>J9*I9</f>
        <v>1</v>
      </c>
      <c r="L9" s="76">
        <f>IF(F9&gt;=K9,F9-K9,0)</f>
        <v>0</v>
      </c>
      <c r="M9" s="265"/>
      <c r="O9" s="52"/>
    </row>
    <row r="10" spans="2:18" ht="17.25" customHeight="1" x14ac:dyDescent="0.2">
      <c r="B10" s="297"/>
      <c r="C10" s="287"/>
      <c r="D10" s="272"/>
      <c r="E10" s="64" t="s">
        <v>92</v>
      </c>
      <c r="F10" s="72">
        <v>0</v>
      </c>
      <c r="G10" s="72" t="str">
        <f t="shared" ref="G10:G12" si="2">IF(F10&gt;=7,"Péssimo",IF(F10&gt;=4,"Ruim",IF(F10&gt;=1,"Bom",IF(F10=0,"Ótimo",IF(F10=" "," ",)))))</f>
        <v>Ótimo</v>
      </c>
      <c r="H10" s="72" t="str">
        <f t="shared" si="1"/>
        <v>Ótimo</v>
      </c>
      <c r="I10" s="43">
        <v>10</v>
      </c>
      <c r="J10" s="15">
        <v>0.1</v>
      </c>
      <c r="K10" s="79">
        <f t="shared" ref="K10:K26" si="3">J10*I10</f>
        <v>1</v>
      </c>
      <c r="L10" s="76">
        <f t="shared" si="0"/>
        <v>0</v>
      </c>
      <c r="M10" s="265"/>
    </row>
    <row r="11" spans="2:18" ht="17.25" customHeight="1" x14ac:dyDescent="0.2">
      <c r="B11" s="297"/>
      <c r="C11" s="287"/>
      <c r="D11" s="272"/>
      <c r="E11" s="65" t="s">
        <v>105</v>
      </c>
      <c r="F11" s="71">
        <v>0</v>
      </c>
      <c r="G11" s="72" t="str">
        <f t="shared" si="2"/>
        <v>Ótimo</v>
      </c>
      <c r="H11" s="72" t="str">
        <f t="shared" si="1"/>
        <v>Ótimo</v>
      </c>
      <c r="I11" s="54">
        <v>10</v>
      </c>
      <c r="J11" s="24">
        <v>0.1</v>
      </c>
      <c r="K11" s="79">
        <f t="shared" si="3"/>
        <v>1</v>
      </c>
      <c r="L11" s="76">
        <f t="shared" si="0"/>
        <v>0</v>
      </c>
      <c r="M11" s="265"/>
    </row>
    <row r="12" spans="2:18" ht="17.25" customHeight="1" thickBot="1" x14ac:dyDescent="0.25">
      <c r="B12" s="297"/>
      <c r="C12" s="287"/>
      <c r="D12" s="273"/>
      <c r="E12" s="63" t="s">
        <v>93</v>
      </c>
      <c r="F12" s="85">
        <v>0</v>
      </c>
      <c r="G12" s="85" t="str">
        <f t="shared" si="2"/>
        <v>Ótimo</v>
      </c>
      <c r="H12" s="85" t="str">
        <f t="shared" si="1"/>
        <v>Ótimo</v>
      </c>
      <c r="I12" s="44">
        <v>10</v>
      </c>
      <c r="J12" s="16">
        <v>0.1</v>
      </c>
      <c r="K12" s="97">
        <f t="shared" si="3"/>
        <v>1</v>
      </c>
      <c r="L12" s="93">
        <f t="shared" si="0"/>
        <v>0</v>
      </c>
      <c r="M12" s="266"/>
    </row>
    <row r="13" spans="2:18" ht="11.25" customHeight="1" thickBot="1" x14ac:dyDescent="0.25">
      <c r="B13" s="297"/>
      <c r="C13" s="287"/>
      <c r="F13" s="1"/>
      <c r="G13" s="1"/>
      <c r="H13" s="1"/>
      <c r="M13" s="1"/>
    </row>
    <row r="14" spans="2:18" ht="17.25" customHeight="1" x14ac:dyDescent="0.2">
      <c r="B14" s="297"/>
      <c r="C14" s="287"/>
      <c r="D14" s="271" t="s">
        <v>58</v>
      </c>
      <c r="E14" s="100" t="s">
        <v>106</v>
      </c>
      <c r="F14" s="96">
        <v>0</v>
      </c>
      <c r="G14" s="96" t="str">
        <f t="shared" ref="G14:G16" si="4">IF(F14&gt;=7,"Péssimo",IF(F14&gt;=4,"Ruim",IF(F14&gt;=1,"Bom",IF(F14=0,"Ótimo",IF(F14=" "," ",)))))</f>
        <v>Ótimo</v>
      </c>
      <c r="H14" s="96" t="str">
        <f t="shared" si="1"/>
        <v>Ótimo</v>
      </c>
      <c r="I14" s="42">
        <v>10</v>
      </c>
      <c r="J14" s="14">
        <v>0</v>
      </c>
      <c r="K14" s="101">
        <f t="shared" ref="K14:K16" si="5">J14*I14</f>
        <v>0</v>
      </c>
      <c r="L14" s="102">
        <f t="shared" ref="L14:L16" si="6">IF(F14&gt;=K14,F14-K14,0)</f>
        <v>0</v>
      </c>
      <c r="M14" s="264">
        <f>IFERROR(SUM(L14:L16)/SUM(I14:I16),0)/10</f>
        <v>0</v>
      </c>
    </row>
    <row r="15" spans="2:18" ht="17.25" customHeight="1" x14ac:dyDescent="0.2">
      <c r="B15" s="297"/>
      <c r="C15" s="287"/>
      <c r="D15" s="272"/>
      <c r="E15" s="64" t="s">
        <v>95</v>
      </c>
      <c r="F15" s="72">
        <v>0</v>
      </c>
      <c r="G15" s="72" t="str">
        <f t="shared" si="4"/>
        <v>Ótimo</v>
      </c>
      <c r="H15" s="72" t="str">
        <f t="shared" si="1"/>
        <v>Ótimo</v>
      </c>
      <c r="I15" s="43">
        <v>10</v>
      </c>
      <c r="J15" s="15">
        <v>0</v>
      </c>
      <c r="K15" s="79">
        <f t="shared" si="5"/>
        <v>0</v>
      </c>
      <c r="L15" s="76">
        <f t="shared" si="6"/>
        <v>0</v>
      </c>
      <c r="M15" s="265"/>
      <c r="O15" s="51"/>
    </row>
    <row r="16" spans="2:18" ht="17.25" customHeight="1" thickBot="1" x14ac:dyDescent="0.25">
      <c r="B16" s="297"/>
      <c r="C16" s="287"/>
      <c r="D16" s="273"/>
      <c r="E16" s="63" t="s">
        <v>93</v>
      </c>
      <c r="F16" s="85">
        <v>0</v>
      </c>
      <c r="G16" s="85" t="str">
        <f t="shared" si="4"/>
        <v>Ótimo</v>
      </c>
      <c r="H16" s="85" t="str">
        <f t="shared" si="1"/>
        <v>Ótimo</v>
      </c>
      <c r="I16" s="44">
        <v>10</v>
      </c>
      <c r="J16" s="16">
        <v>0</v>
      </c>
      <c r="K16" s="97">
        <f t="shared" si="5"/>
        <v>0</v>
      </c>
      <c r="L16" s="93">
        <f t="shared" si="6"/>
        <v>0</v>
      </c>
      <c r="M16" s="266"/>
    </row>
    <row r="17" spans="2:18" ht="17.25" customHeight="1" thickBot="1" x14ac:dyDescent="0.25">
      <c r="B17" s="297"/>
      <c r="C17" s="287"/>
      <c r="D17" s="2"/>
      <c r="F17" s="1"/>
      <c r="G17" s="1"/>
      <c r="H17" s="1"/>
      <c r="M17" s="1"/>
    </row>
    <row r="18" spans="2:18" ht="17.25" customHeight="1" x14ac:dyDescent="0.2">
      <c r="B18" s="297"/>
      <c r="C18" s="287"/>
      <c r="D18" s="271" t="s">
        <v>65</v>
      </c>
      <c r="E18" s="100" t="s">
        <v>94</v>
      </c>
      <c r="F18" s="96">
        <v>0</v>
      </c>
      <c r="G18" s="96" t="str">
        <f>IF(F18&gt;=7,"Péssimo",IF(F18&gt;=4,"Ruim",IF(F18&gt;=1,"Bom",IF(F18=0,"Ótimo",))))</f>
        <v>Ótimo</v>
      </c>
      <c r="H18" s="96" t="str">
        <f>G18</f>
        <v>Ótimo</v>
      </c>
      <c r="I18" s="42">
        <v>10</v>
      </c>
      <c r="J18" s="14">
        <v>0</v>
      </c>
      <c r="K18" s="101">
        <f>J18*I18</f>
        <v>0</v>
      </c>
      <c r="L18" s="102">
        <f t="shared" ref="L18" si="7">IF(F18&gt;=K18,F18-K18,0)</f>
        <v>0</v>
      </c>
      <c r="M18" s="264">
        <f>IFERROR(SUM(L18:L21)/SUM(I18:I21),0)/10</f>
        <v>0</v>
      </c>
      <c r="O18" s="52"/>
      <c r="R18" s="41"/>
    </row>
    <row r="19" spans="2:18" ht="17.25" customHeight="1" x14ac:dyDescent="0.2">
      <c r="B19" s="297"/>
      <c r="C19" s="287"/>
      <c r="D19" s="272"/>
      <c r="E19" s="64" t="s">
        <v>87</v>
      </c>
      <c r="F19" s="72">
        <v>0</v>
      </c>
      <c r="G19" s="72" t="str">
        <f>IF(F19&gt;=7,"Péssimo",IF(F19&gt;=4,"Ruim",IF(F19&gt;=1,"Bom",IF(F19=0,"Ótimo",))))</f>
        <v>Ótimo</v>
      </c>
      <c r="H19" s="72" t="str">
        <f t="shared" ref="H19:H21" si="8">G19</f>
        <v>Ótimo</v>
      </c>
      <c r="I19" s="43">
        <v>10</v>
      </c>
      <c r="J19" s="15">
        <v>0</v>
      </c>
      <c r="K19" s="79">
        <f>J19*I19</f>
        <v>0</v>
      </c>
      <c r="L19" s="76">
        <f>IF(F19&gt;=K19,F19-K19,0)</f>
        <v>0</v>
      </c>
      <c r="M19" s="265"/>
    </row>
    <row r="20" spans="2:18" ht="17.25" customHeight="1" x14ac:dyDescent="0.2">
      <c r="B20" s="297"/>
      <c r="C20" s="287"/>
      <c r="D20" s="272"/>
      <c r="E20" s="64" t="s">
        <v>95</v>
      </c>
      <c r="F20" s="72">
        <v>0</v>
      </c>
      <c r="G20" s="72" t="str">
        <f t="shared" ref="G20:G21" si="9">IF(F20&gt;=7,"Péssimo",IF(F20&gt;=4,"Ruim",IF(F20&gt;=1,"Bom",IF(F20=0,"Ótimo",IF(F20=" "," ",)))))</f>
        <v>Ótimo</v>
      </c>
      <c r="H20" s="72" t="str">
        <f t="shared" si="8"/>
        <v>Ótimo</v>
      </c>
      <c r="I20" s="43">
        <v>10</v>
      </c>
      <c r="J20" s="15">
        <v>0</v>
      </c>
      <c r="K20" s="79">
        <f t="shared" ref="K20:K21" si="10">J20*I20</f>
        <v>0</v>
      </c>
      <c r="L20" s="76">
        <f t="shared" ref="L20:L21" si="11">IF(F20&gt;=K20,F20-K20,0)</f>
        <v>0</v>
      </c>
      <c r="M20" s="265"/>
    </row>
    <row r="21" spans="2:18" ht="17.25" customHeight="1" thickBot="1" x14ac:dyDescent="0.25">
      <c r="B21" s="297"/>
      <c r="C21" s="287"/>
      <c r="D21" s="273"/>
      <c r="E21" s="63" t="s">
        <v>93</v>
      </c>
      <c r="F21" s="85">
        <v>0</v>
      </c>
      <c r="G21" s="85" t="str">
        <f t="shared" si="9"/>
        <v>Ótimo</v>
      </c>
      <c r="H21" s="85" t="str">
        <f t="shared" si="8"/>
        <v>Ótimo</v>
      </c>
      <c r="I21" s="44">
        <v>10</v>
      </c>
      <c r="J21" s="16">
        <v>0</v>
      </c>
      <c r="K21" s="97">
        <f t="shared" si="10"/>
        <v>0</v>
      </c>
      <c r="L21" s="93">
        <f t="shared" si="11"/>
        <v>0</v>
      </c>
      <c r="M21" s="266"/>
    </row>
    <row r="22" spans="2:18" ht="17.25" customHeight="1" thickBot="1" x14ac:dyDescent="0.25">
      <c r="B22" s="297"/>
      <c r="C22" s="287"/>
      <c r="F22" s="1"/>
      <c r="G22" s="1"/>
      <c r="H22" s="1"/>
      <c r="M22" s="1"/>
    </row>
    <row r="23" spans="2:18" ht="17.25" customHeight="1" x14ac:dyDescent="0.2">
      <c r="B23" s="297"/>
      <c r="C23" s="287"/>
      <c r="D23" s="271" t="s">
        <v>64</v>
      </c>
      <c r="E23" s="103" t="s">
        <v>88</v>
      </c>
      <c r="F23" s="96">
        <v>0</v>
      </c>
      <c r="G23" s="96" t="str">
        <f>IF(F23&gt;=7,"Péssimo",IF(F23&gt;=4,"Ruim",IF(F23&gt;=1,"Bom",IF(F23=0,"Ótimo",))))</f>
        <v>Ótimo</v>
      </c>
      <c r="H23" s="96" t="str">
        <f>G23</f>
        <v>Ótimo</v>
      </c>
      <c r="I23" s="42">
        <v>10</v>
      </c>
      <c r="J23" s="14">
        <v>0</v>
      </c>
      <c r="K23" s="101">
        <f>J23*I23</f>
        <v>0</v>
      </c>
      <c r="L23" s="102">
        <f t="shared" si="0"/>
        <v>0</v>
      </c>
      <c r="M23" s="264">
        <f>IFERROR(SUM(L23:L26)/SUM(I23:I26),0)/10</f>
        <v>0</v>
      </c>
    </row>
    <row r="24" spans="2:18" ht="17.25" customHeight="1" x14ac:dyDescent="0.2">
      <c r="B24" s="297"/>
      <c r="C24" s="287"/>
      <c r="D24" s="272"/>
      <c r="E24" s="61" t="s">
        <v>97</v>
      </c>
      <c r="F24" s="74">
        <v>0</v>
      </c>
      <c r="G24" s="72" t="str">
        <f>IF(F24&gt;=7,"Péssimo",IF(F24&gt;=4,"Ruim",IF(F24&gt;=1,"Bom",IF(F24=0,"Ótimo",))))</f>
        <v>Ótimo</v>
      </c>
      <c r="H24" s="72" t="str">
        <f t="shared" ref="H24:H26" si="12">G24</f>
        <v>Ótimo</v>
      </c>
      <c r="I24" s="45">
        <v>10</v>
      </c>
      <c r="J24" s="15">
        <v>0</v>
      </c>
      <c r="K24" s="81">
        <f>J24*I24</f>
        <v>0</v>
      </c>
      <c r="L24" s="77">
        <f t="shared" si="0"/>
        <v>0</v>
      </c>
      <c r="M24" s="265"/>
    </row>
    <row r="25" spans="2:18" ht="17.25" customHeight="1" x14ac:dyDescent="0.2">
      <c r="B25" s="297"/>
      <c r="C25" s="287"/>
      <c r="D25" s="272"/>
      <c r="E25" s="62" t="s">
        <v>81</v>
      </c>
      <c r="F25" s="74">
        <v>0</v>
      </c>
      <c r="G25" s="72" t="str">
        <f t="shared" ref="G25:G26" si="13">IF(F25&gt;=7,"Péssimo",IF(F25&gt;=4,"Ruim",IF(F25&gt;=1,"Bom",IF(F25=0,"Ótimo",IF(F25=" "," ",)))))</f>
        <v>Ótimo</v>
      </c>
      <c r="H25" s="72" t="str">
        <f t="shared" si="12"/>
        <v>Ótimo</v>
      </c>
      <c r="I25" s="45">
        <v>10</v>
      </c>
      <c r="J25" s="15">
        <v>0</v>
      </c>
      <c r="K25" s="81">
        <f t="shared" si="3"/>
        <v>0</v>
      </c>
      <c r="L25" s="77">
        <f t="shared" si="0"/>
        <v>0</v>
      </c>
      <c r="M25" s="265"/>
      <c r="P25" s="10"/>
    </row>
    <row r="26" spans="2:18" ht="17.25" customHeight="1" thickBot="1" x14ac:dyDescent="0.25">
      <c r="B26" s="297"/>
      <c r="C26" s="288"/>
      <c r="D26" s="273"/>
      <c r="E26" s="66" t="s">
        <v>96</v>
      </c>
      <c r="F26" s="85">
        <v>0</v>
      </c>
      <c r="G26" s="85" t="str">
        <f t="shared" si="13"/>
        <v>Ótimo</v>
      </c>
      <c r="H26" s="85" t="str">
        <f t="shared" si="12"/>
        <v>Ótimo</v>
      </c>
      <c r="I26" s="44">
        <v>10</v>
      </c>
      <c r="J26" s="16">
        <v>0</v>
      </c>
      <c r="K26" s="97">
        <f t="shared" si="3"/>
        <v>0</v>
      </c>
      <c r="L26" s="93">
        <f t="shared" si="0"/>
        <v>0</v>
      </c>
      <c r="M26" s="266"/>
    </row>
    <row r="27" spans="2:18" ht="17.25" customHeight="1" thickBot="1" x14ac:dyDescent="0.25">
      <c r="B27" s="297"/>
      <c r="C27" s="308"/>
      <c r="D27" s="309"/>
      <c r="F27" s="1"/>
      <c r="G27" s="135"/>
      <c r="H27" s="135"/>
      <c r="M27" s="1"/>
    </row>
    <row r="28" spans="2:18" ht="24.75" customHeight="1" x14ac:dyDescent="0.2">
      <c r="B28" s="297"/>
      <c r="C28" s="299" t="s">
        <v>192</v>
      </c>
      <c r="D28" s="316" t="s">
        <v>60</v>
      </c>
      <c r="E28" s="104" t="s">
        <v>90</v>
      </c>
      <c r="F28" s="96">
        <v>0</v>
      </c>
      <c r="G28" s="74" t="str">
        <f>IF(F28&gt;=7,"Péssimo",IF(F28&gt;=4,"Ruim",IF(F28&gt;=1,"Bom",IF(F28=0,"Ótimo",))))</f>
        <v>Ótimo</v>
      </c>
      <c r="H28" s="74" t="str">
        <f>G28</f>
        <v>Ótimo</v>
      </c>
      <c r="I28" s="42">
        <v>10</v>
      </c>
      <c r="J28" s="14">
        <v>0</v>
      </c>
      <c r="K28" s="101">
        <f>J28*I28</f>
        <v>0</v>
      </c>
      <c r="L28" s="102">
        <f t="shared" ref="L28" si="14">IF(F28&gt;=K28,F28-K28,0)</f>
        <v>0</v>
      </c>
      <c r="M28" s="264">
        <f>IFERROR(SUM(L28:L33)/SUM(I28:I33),0)/10</f>
        <v>0</v>
      </c>
      <c r="R28" s="41"/>
    </row>
    <row r="29" spans="2:18" ht="24.75" customHeight="1" x14ac:dyDescent="0.2">
      <c r="B29" s="297"/>
      <c r="C29" s="300"/>
      <c r="D29" s="317"/>
      <c r="E29" s="67" t="s">
        <v>104</v>
      </c>
      <c r="F29" s="72">
        <v>0</v>
      </c>
      <c r="G29" s="72" t="str">
        <f>IF(F29&gt;=7,"Péssimo",IF(F29&gt;=4,"Ruim",IF(F29&gt;=1,"Bom",IF(F29=0,"Ótimo",))))</f>
        <v>Ótimo</v>
      </c>
      <c r="H29" s="72" t="str">
        <f t="shared" ref="H29:H33" si="15">G29</f>
        <v>Ótimo</v>
      </c>
      <c r="I29" s="43">
        <v>10</v>
      </c>
      <c r="J29" s="15">
        <v>0</v>
      </c>
      <c r="K29" s="79">
        <f>J29*I29</f>
        <v>0</v>
      </c>
      <c r="L29" s="76">
        <f>IF(F29&gt;=K29,F29-K29,0)</f>
        <v>0</v>
      </c>
      <c r="M29" s="265"/>
    </row>
    <row r="30" spans="2:18" ht="24.75" customHeight="1" x14ac:dyDescent="0.2">
      <c r="B30" s="297"/>
      <c r="C30" s="300"/>
      <c r="D30" s="317"/>
      <c r="E30" s="67" t="s">
        <v>108</v>
      </c>
      <c r="F30" s="72">
        <v>0</v>
      </c>
      <c r="G30" s="72" t="str">
        <f t="shared" ref="G30:G33" si="16">IF(F30&gt;=7,"Péssimo",IF(F30&gt;=4,"Ruim",IF(F30&gt;=1,"Bom",IF(F30=0,"Ótimo",IF(F30=" "," ",)))))</f>
        <v>Ótimo</v>
      </c>
      <c r="H30" s="72" t="str">
        <f t="shared" si="15"/>
        <v>Ótimo</v>
      </c>
      <c r="I30" s="43">
        <v>10</v>
      </c>
      <c r="J30" s="15">
        <v>0</v>
      </c>
      <c r="K30" s="79">
        <f>J30*I30</f>
        <v>0</v>
      </c>
      <c r="L30" s="76">
        <f>IF(F30&gt;=K30,F30-K30,0)</f>
        <v>0</v>
      </c>
      <c r="M30" s="265"/>
    </row>
    <row r="31" spans="2:18" ht="24" customHeight="1" x14ac:dyDescent="0.2">
      <c r="B31" s="297"/>
      <c r="C31" s="300"/>
      <c r="D31" s="317"/>
      <c r="E31" s="67" t="s">
        <v>107</v>
      </c>
      <c r="F31" s="72">
        <v>0</v>
      </c>
      <c r="G31" s="72" t="str">
        <f t="shared" si="16"/>
        <v>Ótimo</v>
      </c>
      <c r="H31" s="72" t="str">
        <f t="shared" si="15"/>
        <v>Ótimo</v>
      </c>
      <c r="I31" s="43">
        <v>10</v>
      </c>
      <c r="J31" s="15">
        <v>0</v>
      </c>
      <c r="K31" s="79">
        <f t="shared" ref="K31:K33" si="17">J31*I31</f>
        <v>0</v>
      </c>
      <c r="L31" s="76">
        <f t="shared" ref="L31:L33" si="18">IF(F31&gt;=K31,F31-K31,0)</f>
        <v>0</v>
      </c>
      <c r="M31" s="265"/>
    </row>
    <row r="32" spans="2:18" ht="24" customHeight="1" x14ac:dyDescent="0.2">
      <c r="B32" s="297"/>
      <c r="C32" s="300"/>
      <c r="D32" s="317"/>
      <c r="E32" s="67" t="s">
        <v>105</v>
      </c>
      <c r="F32" s="72">
        <v>0</v>
      </c>
      <c r="G32" s="72" t="str">
        <f t="shared" si="16"/>
        <v>Ótimo</v>
      </c>
      <c r="H32" s="72" t="str">
        <f t="shared" si="15"/>
        <v>Ótimo</v>
      </c>
      <c r="I32" s="43">
        <v>10</v>
      </c>
      <c r="J32" s="15">
        <v>0</v>
      </c>
      <c r="K32" s="79">
        <f t="shared" si="17"/>
        <v>0</v>
      </c>
      <c r="L32" s="76">
        <f t="shared" si="18"/>
        <v>0</v>
      </c>
      <c r="M32" s="265"/>
    </row>
    <row r="33" spans="2:18" ht="24" customHeight="1" thickBot="1" x14ac:dyDescent="0.25">
      <c r="B33" s="297"/>
      <c r="C33" s="301"/>
      <c r="D33" s="318"/>
      <c r="E33" s="68" t="s">
        <v>103</v>
      </c>
      <c r="F33" s="85">
        <v>0</v>
      </c>
      <c r="G33" s="85" t="str">
        <f t="shared" si="16"/>
        <v>Ótimo</v>
      </c>
      <c r="H33" s="85" t="str">
        <f t="shared" si="15"/>
        <v>Ótimo</v>
      </c>
      <c r="I33" s="44">
        <v>10</v>
      </c>
      <c r="J33" s="16">
        <v>0</v>
      </c>
      <c r="K33" s="97">
        <f t="shared" si="17"/>
        <v>0</v>
      </c>
      <c r="L33" s="93">
        <f t="shared" si="18"/>
        <v>0</v>
      </c>
      <c r="M33" s="266"/>
    </row>
    <row r="34" spans="2:18" ht="17.25" customHeight="1" thickBot="1" x14ac:dyDescent="0.25">
      <c r="B34" s="297"/>
      <c r="C34" s="99"/>
      <c r="F34" s="1"/>
      <c r="G34" s="1"/>
      <c r="H34" s="1"/>
      <c r="M34" s="1"/>
    </row>
    <row r="35" spans="2:18" ht="17.25" customHeight="1" x14ac:dyDescent="0.2">
      <c r="B35" s="297"/>
      <c r="C35" s="286" t="s">
        <v>193</v>
      </c>
      <c r="D35" s="310" t="s">
        <v>154</v>
      </c>
      <c r="E35" s="109" t="s">
        <v>155</v>
      </c>
      <c r="F35" s="96">
        <v>0</v>
      </c>
      <c r="G35" s="72" t="str">
        <f>IF(F35&gt;=7,"Péssimo",IF(F35&gt;=4,"Ruim",IF(F35&gt;=1,"Bom",IF(F35=0,"Ótimo",))))</f>
        <v>Ótimo</v>
      </c>
      <c r="H35" s="72" t="str">
        <f>G35</f>
        <v>Ótimo</v>
      </c>
      <c r="I35" s="42">
        <v>10</v>
      </c>
      <c r="J35" s="14">
        <v>0</v>
      </c>
      <c r="K35" s="101">
        <f>J35*I35</f>
        <v>0</v>
      </c>
      <c r="L35" s="102">
        <f t="shared" ref="L35:L69" si="19">IF(F35&gt;=K35,F35-K35,0)</f>
        <v>0</v>
      </c>
      <c r="M35" s="264">
        <f>IFERROR(SUM(L35:L40)/SUM(I35:I40),0)/10</f>
        <v>0</v>
      </c>
    </row>
    <row r="36" spans="2:18" ht="17.25" customHeight="1" x14ac:dyDescent="0.2">
      <c r="B36" s="297"/>
      <c r="C36" s="287"/>
      <c r="D36" s="311"/>
      <c r="E36" s="110" t="s">
        <v>156</v>
      </c>
      <c r="F36" s="74">
        <v>0</v>
      </c>
      <c r="G36" s="72" t="str">
        <f>IF(F36&gt;=7,"Péssimo",IF(F36&gt;=4,"Ruim",IF(F36&gt;=1,"Bom",IF(F36=0,"Ótimo",))))</f>
        <v>Ótimo</v>
      </c>
      <c r="H36" s="72" t="str">
        <f t="shared" ref="H36:H40" si="20">G36</f>
        <v>Ótimo</v>
      </c>
      <c r="I36" s="45">
        <v>10</v>
      </c>
      <c r="J36" s="15">
        <v>0</v>
      </c>
      <c r="K36" s="81">
        <f>J36*I36</f>
        <v>0</v>
      </c>
      <c r="L36" s="77">
        <f t="shared" si="19"/>
        <v>0</v>
      </c>
      <c r="M36" s="265"/>
    </row>
    <row r="37" spans="2:18" ht="17.25" customHeight="1" x14ac:dyDescent="0.2">
      <c r="B37" s="297"/>
      <c r="C37" s="287"/>
      <c r="D37" s="311"/>
      <c r="E37" s="110" t="s">
        <v>157</v>
      </c>
      <c r="F37" s="74">
        <v>0</v>
      </c>
      <c r="G37" s="72" t="str">
        <f t="shared" ref="G37:G40" si="21">IF(F37&gt;=7,"Péssimo",IF(F37&gt;=4,"Ruim",IF(F37&gt;=1,"Bom",IF(F37=0,"Ótimo",IF(F37=" "," ",)))))</f>
        <v>Ótimo</v>
      </c>
      <c r="H37" s="72" t="str">
        <f t="shared" si="20"/>
        <v>Ótimo</v>
      </c>
      <c r="I37" s="45">
        <v>10</v>
      </c>
      <c r="J37" s="15">
        <v>0</v>
      </c>
      <c r="K37" s="81">
        <f t="shared" ref="K37:K38" si="22">J37*I37</f>
        <v>0</v>
      </c>
      <c r="L37" s="77">
        <f t="shared" ref="L37:L38" si="23">IF(F37&gt;=K37,F37-K37,0)</f>
        <v>0</v>
      </c>
      <c r="M37" s="265"/>
      <c r="P37" s="10"/>
    </row>
    <row r="38" spans="2:18" ht="17.25" customHeight="1" x14ac:dyDescent="0.2">
      <c r="B38" s="297"/>
      <c r="C38" s="287"/>
      <c r="D38" s="311"/>
      <c r="E38" s="110" t="s">
        <v>158</v>
      </c>
      <c r="F38" s="74">
        <v>0</v>
      </c>
      <c r="G38" s="72" t="str">
        <f t="shared" si="21"/>
        <v>Ótimo</v>
      </c>
      <c r="H38" s="72" t="str">
        <f t="shared" si="20"/>
        <v>Ótimo</v>
      </c>
      <c r="I38" s="45">
        <v>10</v>
      </c>
      <c r="J38" s="15">
        <v>0</v>
      </c>
      <c r="K38" s="81">
        <f t="shared" si="22"/>
        <v>0</v>
      </c>
      <c r="L38" s="77">
        <f t="shared" si="23"/>
        <v>0</v>
      </c>
      <c r="M38" s="265"/>
    </row>
    <row r="39" spans="2:18" ht="17.25" customHeight="1" x14ac:dyDescent="0.2">
      <c r="B39" s="297"/>
      <c r="C39" s="287"/>
      <c r="D39" s="311"/>
      <c r="E39" s="111" t="s">
        <v>159</v>
      </c>
      <c r="F39" s="74">
        <v>0</v>
      </c>
      <c r="G39" s="72" t="str">
        <f t="shared" si="21"/>
        <v>Ótimo</v>
      </c>
      <c r="H39" s="72" t="str">
        <f t="shared" si="20"/>
        <v>Ótimo</v>
      </c>
      <c r="I39" s="45">
        <v>10</v>
      </c>
      <c r="J39" s="15">
        <v>0</v>
      </c>
      <c r="K39" s="81">
        <f t="shared" ref="K39:K40" si="24">J39*I39</f>
        <v>0</v>
      </c>
      <c r="L39" s="77">
        <f t="shared" si="19"/>
        <v>0</v>
      </c>
      <c r="M39" s="265"/>
      <c r="P39" s="10"/>
    </row>
    <row r="40" spans="2:18" ht="17.25" customHeight="1" thickBot="1" x14ac:dyDescent="0.25">
      <c r="B40" s="297"/>
      <c r="C40" s="287"/>
      <c r="D40" s="312"/>
      <c r="E40" s="112" t="s">
        <v>160</v>
      </c>
      <c r="F40" s="85">
        <v>0</v>
      </c>
      <c r="G40" s="72" t="str">
        <f t="shared" si="21"/>
        <v>Ótimo</v>
      </c>
      <c r="H40" s="72" t="str">
        <f t="shared" si="20"/>
        <v>Ótimo</v>
      </c>
      <c r="I40" s="44">
        <v>10</v>
      </c>
      <c r="J40" s="16">
        <v>0</v>
      </c>
      <c r="K40" s="97">
        <f t="shared" si="24"/>
        <v>0</v>
      </c>
      <c r="L40" s="93">
        <f t="shared" si="19"/>
        <v>0</v>
      </c>
      <c r="M40" s="266"/>
    </row>
    <row r="41" spans="2:18" ht="17.25" customHeight="1" thickBot="1" x14ac:dyDescent="0.25">
      <c r="B41" s="297"/>
      <c r="C41" s="287"/>
      <c r="F41" s="1"/>
      <c r="G41" s="1"/>
      <c r="H41" s="1"/>
      <c r="M41" s="1"/>
    </row>
    <row r="42" spans="2:18" ht="17.25" customHeight="1" x14ac:dyDescent="0.2">
      <c r="B42" s="297"/>
      <c r="C42" s="287"/>
      <c r="D42" s="313" t="s">
        <v>165</v>
      </c>
      <c r="E42" s="113" t="s">
        <v>166</v>
      </c>
      <c r="F42" s="96">
        <v>0</v>
      </c>
      <c r="G42" s="96" t="str">
        <f>IF(F42&gt;=7,"Péssimo",IF(F42&gt;=4,"Ruim",IF(F42&gt;=1,"Bom",IF(F42=0,"Ótimo",))))</f>
        <v>Ótimo</v>
      </c>
      <c r="H42" s="96" t="str">
        <f>G42</f>
        <v>Ótimo</v>
      </c>
      <c r="I42" s="42">
        <v>10</v>
      </c>
      <c r="J42" s="14">
        <v>0</v>
      </c>
      <c r="K42" s="101">
        <f>J42*I42</f>
        <v>0</v>
      </c>
      <c r="L42" s="102">
        <f t="shared" si="19"/>
        <v>0</v>
      </c>
      <c r="M42" s="264">
        <f>IFERROR(SUM(L42:L46)/SUM(I42:I46),0)/10</f>
        <v>0</v>
      </c>
      <c r="R42" s="41"/>
    </row>
    <row r="43" spans="2:18" ht="17.25" customHeight="1" x14ac:dyDescent="0.2">
      <c r="B43" s="297"/>
      <c r="C43" s="287"/>
      <c r="D43" s="314"/>
      <c r="E43" s="114" t="s">
        <v>167</v>
      </c>
      <c r="F43" s="72">
        <v>0</v>
      </c>
      <c r="G43" s="72" t="str">
        <f>IF(F43&gt;=7,"Péssimo",IF(F43&gt;=4,"Ruim",IF(F43&gt;=1,"Bom",IF(F43=0,"Ótimo",))))</f>
        <v>Ótimo</v>
      </c>
      <c r="H43" s="72" t="str">
        <f t="shared" ref="H43:H46" si="25">G43</f>
        <v>Ótimo</v>
      </c>
      <c r="I43" s="43">
        <v>10</v>
      </c>
      <c r="J43" s="15">
        <v>0</v>
      </c>
      <c r="K43" s="79">
        <f>J43*I43</f>
        <v>0</v>
      </c>
      <c r="L43" s="76">
        <f>IF(F43&gt;=K43,F43-K43,0)</f>
        <v>0</v>
      </c>
      <c r="M43" s="265"/>
    </row>
    <row r="44" spans="2:18" ht="17.25" customHeight="1" x14ac:dyDescent="0.2">
      <c r="B44" s="297"/>
      <c r="C44" s="287"/>
      <c r="D44" s="314"/>
      <c r="E44" s="115" t="s">
        <v>168</v>
      </c>
      <c r="F44" s="72">
        <v>0</v>
      </c>
      <c r="G44" s="72" t="str">
        <f t="shared" ref="G44:G46" si="26">IF(F44&gt;=7,"Péssimo",IF(F44&gt;=4,"Ruim",IF(F44&gt;=1,"Bom",IF(F44=0,"Ótimo",IF(F44=" "," ",)))))</f>
        <v>Ótimo</v>
      </c>
      <c r="H44" s="72" t="str">
        <f t="shared" si="25"/>
        <v>Ótimo</v>
      </c>
      <c r="I44" s="43">
        <v>10</v>
      </c>
      <c r="J44" s="15">
        <v>0</v>
      </c>
      <c r="K44" s="79">
        <f>J44*I44</f>
        <v>0</v>
      </c>
      <c r="L44" s="76">
        <f>IF(F44&gt;=K44,F44-K44,0)</f>
        <v>0</v>
      </c>
      <c r="M44" s="265"/>
    </row>
    <row r="45" spans="2:18" ht="17.25" customHeight="1" x14ac:dyDescent="0.2">
      <c r="B45" s="297"/>
      <c r="C45" s="287"/>
      <c r="D45" s="314"/>
      <c r="E45" s="115" t="s">
        <v>169</v>
      </c>
      <c r="F45" s="72">
        <v>0</v>
      </c>
      <c r="G45" s="72" t="str">
        <f t="shared" si="26"/>
        <v>Ótimo</v>
      </c>
      <c r="H45" s="72" t="str">
        <f t="shared" si="25"/>
        <v>Ótimo</v>
      </c>
      <c r="I45" s="43">
        <v>10</v>
      </c>
      <c r="J45" s="15">
        <v>0</v>
      </c>
      <c r="K45" s="79">
        <f t="shared" ref="K45:K50" si="27">J45*I45</f>
        <v>0</v>
      </c>
      <c r="L45" s="76">
        <f t="shared" ref="L45:L57" si="28">IF(F45&gt;=K45,F45-K45,0)</f>
        <v>0</v>
      </c>
      <c r="M45" s="265"/>
    </row>
    <row r="46" spans="2:18" ht="17.25" customHeight="1" thickBot="1" x14ac:dyDescent="0.25">
      <c r="B46" s="297"/>
      <c r="C46" s="287"/>
      <c r="D46" s="315"/>
      <c r="E46" s="116" t="s">
        <v>170</v>
      </c>
      <c r="F46" s="85">
        <v>0</v>
      </c>
      <c r="G46" s="85" t="str">
        <f t="shared" si="26"/>
        <v>Ótimo</v>
      </c>
      <c r="H46" s="85" t="str">
        <f t="shared" si="25"/>
        <v>Ótimo</v>
      </c>
      <c r="I46" s="44">
        <v>10</v>
      </c>
      <c r="J46" s="16">
        <v>0</v>
      </c>
      <c r="K46" s="97">
        <f t="shared" si="27"/>
        <v>0</v>
      </c>
      <c r="L46" s="93">
        <f t="shared" si="28"/>
        <v>0</v>
      </c>
      <c r="M46" s="266"/>
    </row>
    <row r="47" spans="2:18" ht="17.25" customHeight="1" thickBot="1" x14ac:dyDescent="0.25">
      <c r="B47" s="297"/>
      <c r="C47" s="287"/>
      <c r="F47" s="1"/>
      <c r="G47" s="1"/>
      <c r="H47" s="1"/>
      <c r="M47" s="1"/>
    </row>
    <row r="48" spans="2:18" ht="17.25" customHeight="1" x14ac:dyDescent="0.2">
      <c r="B48" s="297"/>
      <c r="C48" s="287"/>
      <c r="D48" s="289" t="s">
        <v>161</v>
      </c>
      <c r="E48" s="113" t="s">
        <v>162</v>
      </c>
      <c r="F48" s="96">
        <v>0</v>
      </c>
      <c r="G48" s="96" t="str">
        <f t="shared" ref="G48:G50" si="29">IF(F48&gt;=7,"Péssimo",IF(F48&gt;=4,"Ruim",IF(F48&gt;=1,"Bom",IF(F48=0,"Ótimo",IF(F48=" "," ",)))))</f>
        <v>Ótimo</v>
      </c>
      <c r="H48" s="96" t="str">
        <f t="shared" ref="H48:H50" si="30">G48</f>
        <v>Ótimo</v>
      </c>
      <c r="I48" s="42">
        <v>10</v>
      </c>
      <c r="J48" s="14">
        <v>0</v>
      </c>
      <c r="K48" s="101">
        <f t="shared" si="27"/>
        <v>0</v>
      </c>
      <c r="L48" s="102">
        <f t="shared" si="28"/>
        <v>0</v>
      </c>
      <c r="M48" s="264">
        <f>IFERROR(SUM(L48:L50)/SUM(I48:I50),0)/10</f>
        <v>0</v>
      </c>
    </row>
    <row r="49" spans="2:18" ht="17.25" customHeight="1" x14ac:dyDescent="0.2">
      <c r="B49" s="297"/>
      <c r="C49" s="287"/>
      <c r="D49" s="290"/>
      <c r="E49" s="115" t="s">
        <v>163</v>
      </c>
      <c r="F49" s="72">
        <v>0</v>
      </c>
      <c r="G49" s="72" t="str">
        <f t="shared" si="29"/>
        <v>Ótimo</v>
      </c>
      <c r="H49" s="72" t="str">
        <f t="shared" si="30"/>
        <v>Ótimo</v>
      </c>
      <c r="I49" s="43">
        <v>10</v>
      </c>
      <c r="J49" s="15">
        <v>0</v>
      </c>
      <c r="K49" s="79">
        <f t="shared" si="27"/>
        <v>0</v>
      </c>
      <c r="L49" s="76">
        <f t="shared" si="28"/>
        <v>0</v>
      </c>
      <c r="M49" s="265"/>
    </row>
    <row r="50" spans="2:18" ht="17.25" customHeight="1" thickBot="1" x14ac:dyDescent="0.25">
      <c r="B50" s="297"/>
      <c r="C50" s="287"/>
      <c r="D50" s="291"/>
      <c r="E50" s="108" t="s">
        <v>164</v>
      </c>
      <c r="F50" s="85">
        <v>0</v>
      </c>
      <c r="G50" s="85" t="str">
        <f t="shared" si="29"/>
        <v>Ótimo</v>
      </c>
      <c r="H50" s="85" t="str">
        <f t="shared" si="30"/>
        <v>Ótimo</v>
      </c>
      <c r="I50" s="44">
        <v>10</v>
      </c>
      <c r="J50" s="16">
        <v>0</v>
      </c>
      <c r="K50" s="97">
        <f t="shared" si="27"/>
        <v>0</v>
      </c>
      <c r="L50" s="93">
        <f t="shared" si="28"/>
        <v>0</v>
      </c>
      <c r="M50" s="266"/>
    </row>
    <row r="51" spans="2:18" ht="17.25" customHeight="1" thickBot="1" x14ac:dyDescent="0.25">
      <c r="B51" s="297"/>
      <c r="C51" s="287"/>
      <c r="F51" s="1"/>
      <c r="G51" s="1"/>
      <c r="H51" s="1"/>
      <c r="M51" s="1"/>
    </row>
    <row r="52" spans="2:18" ht="17.25" customHeight="1" x14ac:dyDescent="0.2">
      <c r="B52" s="297"/>
      <c r="C52" s="287"/>
      <c r="D52" s="289" t="s">
        <v>171</v>
      </c>
      <c r="E52" s="117" t="s">
        <v>203</v>
      </c>
      <c r="F52" s="96">
        <v>0</v>
      </c>
      <c r="G52" s="96" t="str">
        <f>IF(F52&gt;=7,"Péssimo",IF(F52&gt;=4,"Ruim",IF(F52&gt;=1,"Bom",IF(F52=0,"Ótimo",))))</f>
        <v>Ótimo</v>
      </c>
      <c r="H52" s="96" t="str">
        <f>G52</f>
        <v>Ótimo</v>
      </c>
      <c r="I52" s="42">
        <v>10</v>
      </c>
      <c r="J52" s="14">
        <v>0</v>
      </c>
      <c r="K52" s="101">
        <f>J52*I52</f>
        <v>0</v>
      </c>
      <c r="L52" s="102">
        <f t="shared" si="28"/>
        <v>0</v>
      </c>
      <c r="M52" s="264">
        <f>IFERROR(SUM(L52:L55)/SUM(I52:I55),0)/10</f>
        <v>0</v>
      </c>
    </row>
    <row r="53" spans="2:18" ht="17.25" customHeight="1" x14ac:dyDescent="0.2">
      <c r="B53" s="297"/>
      <c r="C53" s="287"/>
      <c r="D53" s="290"/>
      <c r="E53" s="114" t="s">
        <v>174</v>
      </c>
      <c r="F53" s="74">
        <v>0</v>
      </c>
      <c r="G53" s="72" t="str">
        <f>IF(F53&gt;=7,"Péssimo",IF(F53&gt;=4,"Ruim",IF(F53&gt;=1,"Bom",IF(F53=0,"Ótimo",))))</f>
        <v>Ótimo</v>
      </c>
      <c r="H53" s="72" t="str">
        <f t="shared" ref="H53:H55" si="31">G53</f>
        <v>Ótimo</v>
      </c>
      <c r="I53" s="45">
        <v>10</v>
      </c>
      <c r="J53" s="15">
        <v>0</v>
      </c>
      <c r="K53" s="81">
        <f>J53*I53</f>
        <v>0</v>
      </c>
      <c r="L53" s="77">
        <f t="shared" si="28"/>
        <v>0</v>
      </c>
      <c r="M53" s="265"/>
    </row>
    <row r="54" spans="2:18" ht="17.25" customHeight="1" x14ac:dyDescent="0.2">
      <c r="B54" s="297"/>
      <c r="C54" s="287"/>
      <c r="D54" s="290"/>
      <c r="E54" s="115" t="s">
        <v>175</v>
      </c>
      <c r="F54" s="74">
        <v>0</v>
      </c>
      <c r="G54" s="72" t="str">
        <f t="shared" ref="G54:G55" si="32">IF(F54&gt;=7,"Péssimo",IF(F54&gt;=4,"Ruim",IF(F54&gt;=1,"Bom",IF(F54=0,"Ótimo",IF(F54=" "," ",)))))</f>
        <v>Ótimo</v>
      </c>
      <c r="H54" s="72" t="str">
        <f t="shared" si="31"/>
        <v>Ótimo</v>
      </c>
      <c r="I54" s="45">
        <v>10</v>
      </c>
      <c r="J54" s="15">
        <v>0</v>
      </c>
      <c r="K54" s="81">
        <f t="shared" ref="K54:K55" si="33">J54*I54</f>
        <v>0</v>
      </c>
      <c r="L54" s="77">
        <f t="shared" si="28"/>
        <v>0</v>
      </c>
      <c r="M54" s="265"/>
      <c r="P54" s="10"/>
    </row>
    <row r="55" spans="2:18" ht="17.25" customHeight="1" thickBot="1" x14ac:dyDescent="0.25">
      <c r="B55" s="297"/>
      <c r="C55" s="287"/>
      <c r="D55" s="291"/>
      <c r="E55" s="118" t="s">
        <v>204</v>
      </c>
      <c r="F55" s="85">
        <v>0</v>
      </c>
      <c r="G55" s="85" t="str">
        <f t="shared" si="32"/>
        <v>Ótimo</v>
      </c>
      <c r="H55" s="85" t="str">
        <f t="shared" si="31"/>
        <v>Ótimo</v>
      </c>
      <c r="I55" s="44">
        <v>10</v>
      </c>
      <c r="J55" s="16">
        <v>0</v>
      </c>
      <c r="K55" s="97">
        <f t="shared" si="33"/>
        <v>0</v>
      </c>
      <c r="L55" s="93">
        <f t="shared" si="28"/>
        <v>0</v>
      </c>
      <c r="M55" s="266"/>
    </row>
    <row r="56" spans="2:18" ht="17.25" customHeight="1" thickBot="1" x14ac:dyDescent="0.25">
      <c r="B56" s="297"/>
      <c r="C56" s="287"/>
      <c r="F56" s="1"/>
      <c r="G56" s="1"/>
      <c r="H56" s="1"/>
      <c r="M56" s="1"/>
    </row>
    <row r="57" spans="2:18" ht="17.25" customHeight="1" x14ac:dyDescent="0.2">
      <c r="B57" s="297"/>
      <c r="C57" s="287"/>
      <c r="D57" s="289" t="s">
        <v>172</v>
      </c>
      <c r="E57" s="106" t="s">
        <v>105</v>
      </c>
      <c r="F57" s="96">
        <v>0</v>
      </c>
      <c r="G57" s="72" t="str">
        <f>IF(F57&gt;=7,"Péssimo",IF(F57&gt;=4,"Ruim",IF(F57&gt;=1,"Bom",IF(F57=0,"Ótimo",))))</f>
        <v>Ótimo</v>
      </c>
      <c r="H57" s="72" t="str">
        <f>G57</f>
        <v>Ótimo</v>
      </c>
      <c r="I57" s="42">
        <v>10</v>
      </c>
      <c r="J57" s="14">
        <v>0</v>
      </c>
      <c r="K57" s="101">
        <f>J57*I57</f>
        <v>0</v>
      </c>
      <c r="L57" s="102">
        <f t="shared" si="28"/>
        <v>0</v>
      </c>
      <c r="M57" s="264">
        <f>IFERROR(SUM(L57:L62)/SUM(I57:I62),0)/10</f>
        <v>0</v>
      </c>
      <c r="R57" s="41"/>
    </row>
    <row r="58" spans="2:18" ht="17.25" customHeight="1" x14ac:dyDescent="0.2">
      <c r="B58" s="297"/>
      <c r="C58" s="287"/>
      <c r="D58" s="290"/>
      <c r="E58" s="107" t="s">
        <v>106</v>
      </c>
      <c r="F58" s="72">
        <v>0</v>
      </c>
      <c r="G58" s="72" t="str">
        <f>IF(F58&gt;=7,"Péssimo",IF(F58&gt;=4,"Ruim",IF(F58&gt;=1,"Bom",IF(F58=0,"Ótimo",))))</f>
        <v>Ótimo</v>
      </c>
      <c r="H58" s="72" t="str">
        <f t="shared" ref="H58:H62" si="34">G58</f>
        <v>Ótimo</v>
      </c>
      <c r="I58" s="43">
        <v>10</v>
      </c>
      <c r="J58" s="15">
        <v>0</v>
      </c>
      <c r="K58" s="79">
        <f>J58*I58</f>
        <v>0</v>
      </c>
      <c r="L58" s="76">
        <f>IF(F58&gt;=K58,F58-K58,0)</f>
        <v>0</v>
      </c>
      <c r="M58" s="265"/>
    </row>
    <row r="59" spans="2:18" ht="17.25" customHeight="1" x14ac:dyDescent="0.2">
      <c r="B59" s="297"/>
      <c r="C59" s="287"/>
      <c r="D59" s="290"/>
      <c r="E59" s="107" t="s">
        <v>177</v>
      </c>
      <c r="F59" s="72">
        <v>0</v>
      </c>
      <c r="G59" s="72" t="str">
        <f t="shared" ref="G59:G62" si="35">IF(F59&gt;=7,"Péssimo",IF(F59&gt;=4,"Ruim",IF(F59&gt;=1,"Bom",IF(F59=0,"Ótimo",IF(F59=" "," ",)))))</f>
        <v>Ótimo</v>
      </c>
      <c r="H59" s="72" t="str">
        <f t="shared" si="34"/>
        <v>Ótimo</v>
      </c>
      <c r="I59" s="43">
        <v>10</v>
      </c>
      <c r="J59" s="15">
        <v>0</v>
      </c>
      <c r="K59" s="79">
        <f>J59*I59</f>
        <v>0</v>
      </c>
      <c r="L59" s="76">
        <f>IF(F59&gt;=K59,F59-K59,0)</f>
        <v>0</v>
      </c>
      <c r="M59" s="265"/>
    </row>
    <row r="60" spans="2:18" ht="17.25" customHeight="1" x14ac:dyDescent="0.2">
      <c r="B60" s="297"/>
      <c r="C60" s="287"/>
      <c r="D60" s="290"/>
      <c r="E60" s="107" t="s">
        <v>178</v>
      </c>
      <c r="F60" s="72">
        <v>0</v>
      </c>
      <c r="G60" s="72" t="str">
        <f t="shared" si="35"/>
        <v>Ótimo</v>
      </c>
      <c r="H60" s="72" t="str">
        <f t="shared" si="34"/>
        <v>Ótimo</v>
      </c>
      <c r="I60" s="43">
        <v>10</v>
      </c>
      <c r="J60" s="15">
        <v>0</v>
      </c>
      <c r="K60" s="79">
        <f t="shared" ref="K60:K67" si="36">J60*I60</f>
        <v>0</v>
      </c>
      <c r="L60" s="76">
        <f t="shared" ref="L60:L67" si="37">IF(F60&gt;=K60,F60-K60,0)</f>
        <v>0</v>
      </c>
      <c r="M60" s="265"/>
    </row>
    <row r="61" spans="2:18" ht="17.25" customHeight="1" x14ac:dyDescent="0.2">
      <c r="B61" s="297"/>
      <c r="C61" s="287"/>
      <c r="D61" s="290"/>
      <c r="E61" s="107" t="s">
        <v>176</v>
      </c>
      <c r="F61" s="72">
        <v>0</v>
      </c>
      <c r="G61" s="72" t="str">
        <f t="shared" si="35"/>
        <v>Ótimo</v>
      </c>
      <c r="H61" s="72" t="str">
        <f t="shared" si="34"/>
        <v>Ótimo</v>
      </c>
      <c r="I61" s="43">
        <v>10</v>
      </c>
      <c r="J61" s="15">
        <v>0</v>
      </c>
      <c r="K61" s="79">
        <f t="shared" si="36"/>
        <v>0</v>
      </c>
      <c r="L61" s="76">
        <f t="shared" si="37"/>
        <v>0</v>
      </c>
      <c r="M61" s="265"/>
    </row>
    <row r="62" spans="2:18" ht="17.25" customHeight="1" thickBot="1" x14ac:dyDescent="0.25">
      <c r="B62" s="297"/>
      <c r="C62" s="287"/>
      <c r="D62" s="291"/>
      <c r="E62" s="108"/>
      <c r="F62" s="85">
        <v>0</v>
      </c>
      <c r="G62" s="72" t="str">
        <f t="shared" si="35"/>
        <v>Ótimo</v>
      </c>
      <c r="H62" s="72" t="str">
        <f t="shared" si="34"/>
        <v>Ótimo</v>
      </c>
      <c r="I62" s="44">
        <v>10</v>
      </c>
      <c r="J62" s="16">
        <v>0</v>
      </c>
      <c r="K62" s="97">
        <f t="shared" si="36"/>
        <v>0</v>
      </c>
      <c r="L62" s="93">
        <f t="shared" si="37"/>
        <v>0</v>
      </c>
      <c r="M62" s="266"/>
    </row>
    <row r="63" spans="2:18" ht="17.25" customHeight="1" thickBot="1" x14ac:dyDescent="0.25">
      <c r="B63" s="297"/>
      <c r="C63" s="287"/>
      <c r="F63" s="1"/>
      <c r="G63" s="1"/>
      <c r="H63" s="1"/>
      <c r="M63" s="1"/>
    </row>
    <row r="64" spans="2:18" ht="17.25" customHeight="1" x14ac:dyDescent="0.2">
      <c r="B64" s="297"/>
      <c r="C64" s="287"/>
      <c r="D64" s="289" t="s">
        <v>173</v>
      </c>
      <c r="E64" s="106" t="s">
        <v>179</v>
      </c>
      <c r="F64" s="96">
        <v>0</v>
      </c>
      <c r="G64" s="96" t="str">
        <f t="shared" ref="G64:G67" si="38">IF(F64&gt;=7,"Péssimo",IF(F64&gt;=4,"Ruim",IF(F64&gt;=1,"Bom",IF(F64=0,"Ótimo",IF(F64=" "," ",)))))</f>
        <v>Ótimo</v>
      </c>
      <c r="H64" s="96" t="str">
        <f t="shared" ref="H64:H67" si="39">G64</f>
        <v>Ótimo</v>
      </c>
      <c r="I64" s="42">
        <v>10</v>
      </c>
      <c r="J64" s="14">
        <v>0</v>
      </c>
      <c r="K64" s="173">
        <f t="shared" si="36"/>
        <v>0</v>
      </c>
      <c r="L64" s="174">
        <f t="shared" si="37"/>
        <v>0</v>
      </c>
      <c r="M64" s="264">
        <f>IFERROR(SUM(L64:L67)/SUM(I64:I67),0)/10</f>
        <v>0</v>
      </c>
    </row>
    <row r="65" spans="2:18" ht="17.25" customHeight="1" x14ac:dyDescent="0.2">
      <c r="B65" s="297"/>
      <c r="C65" s="287"/>
      <c r="D65" s="290"/>
      <c r="E65" s="115" t="s">
        <v>206</v>
      </c>
      <c r="F65" s="74">
        <v>0</v>
      </c>
      <c r="G65" s="74" t="str">
        <f t="shared" si="38"/>
        <v>Ótimo</v>
      </c>
      <c r="H65" s="72" t="str">
        <f t="shared" si="39"/>
        <v>Ótimo</v>
      </c>
      <c r="I65" s="43">
        <v>10</v>
      </c>
      <c r="J65" s="17">
        <v>0</v>
      </c>
      <c r="K65" s="79">
        <f t="shared" si="36"/>
        <v>0</v>
      </c>
      <c r="L65" s="76">
        <f t="shared" si="37"/>
        <v>0</v>
      </c>
      <c r="M65" s="265"/>
    </row>
    <row r="66" spans="2:18" ht="17.25" customHeight="1" x14ac:dyDescent="0.2">
      <c r="B66" s="297"/>
      <c r="C66" s="287"/>
      <c r="D66" s="290"/>
      <c r="E66" s="107" t="s">
        <v>180</v>
      </c>
      <c r="F66" s="72">
        <v>0</v>
      </c>
      <c r="G66" s="72" t="str">
        <f t="shared" si="38"/>
        <v>Ótimo</v>
      </c>
      <c r="H66" s="72" t="str">
        <f t="shared" si="39"/>
        <v>Ótimo</v>
      </c>
      <c r="I66" s="43">
        <v>10</v>
      </c>
      <c r="J66" s="15">
        <v>0</v>
      </c>
      <c r="K66" s="79">
        <f t="shared" si="36"/>
        <v>0</v>
      </c>
      <c r="L66" s="76">
        <f t="shared" si="37"/>
        <v>0</v>
      </c>
      <c r="M66" s="265"/>
    </row>
    <row r="67" spans="2:18" ht="17.25" customHeight="1" thickBot="1" x14ac:dyDescent="0.25">
      <c r="B67" s="298"/>
      <c r="C67" s="288"/>
      <c r="D67" s="291"/>
      <c r="E67" s="108" t="s">
        <v>207</v>
      </c>
      <c r="F67" s="85">
        <v>0</v>
      </c>
      <c r="G67" s="85" t="str">
        <f t="shared" si="38"/>
        <v>Ótimo</v>
      </c>
      <c r="H67" s="85" t="str">
        <f t="shared" si="39"/>
        <v>Ótimo</v>
      </c>
      <c r="I67" s="44">
        <v>10</v>
      </c>
      <c r="J67" s="16">
        <v>0</v>
      </c>
      <c r="K67" s="97">
        <f t="shared" si="36"/>
        <v>0</v>
      </c>
      <c r="L67" s="93">
        <f t="shared" si="37"/>
        <v>0</v>
      </c>
      <c r="M67" s="266"/>
    </row>
    <row r="68" spans="2:18" ht="17.25" customHeight="1" thickBot="1" x14ac:dyDescent="0.25">
      <c r="F68" s="119"/>
      <c r="G68" s="119"/>
      <c r="H68" s="119"/>
      <c r="M68" s="1"/>
    </row>
    <row r="69" spans="2:18" ht="28.5" customHeight="1" x14ac:dyDescent="0.2">
      <c r="B69" s="302" t="s">
        <v>194</v>
      </c>
      <c r="C69" s="303"/>
      <c r="D69" s="292" t="s">
        <v>122</v>
      </c>
      <c r="E69" s="105" t="s">
        <v>105</v>
      </c>
      <c r="F69" s="96">
        <v>0</v>
      </c>
      <c r="G69" s="96" t="str">
        <f>IF(F69&gt;=7,"Péssimo",IF(F69&gt;=4,"Ruim",IF(F69&gt;=1,"Bom",IF(F69=0,"Ótimo",))))</f>
        <v>Ótimo</v>
      </c>
      <c r="H69" s="96" t="str">
        <f>G69</f>
        <v>Ótimo</v>
      </c>
      <c r="I69" s="42">
        <v>10</v>
      </c>
      <c r="J69" s="14">
        <v>0</v>
      </c>
      <c r="K69" s="101">
        <f>J69*I69</f>
        <v>0</v>
      </c>
      <c r="L69" s="102">
        <f t="shared" si="19"/>
        <v>0</v>
      </c>
      <c r="M69" s="264">
        <f>IFERROR(SUM(L69:L73)/SUM(I69:I73),0)/10</f>
        <v>0</v>
      </c>
      <c r="R69" s="41"/>
    </row>
    <row r="70" spans="2:18" ht="28.5" customHeight="1" x14ac:dyDescent="0.2">
      <c r="B70" s="304"/>
      <c r="C70" s="305"/>
      <c r="D70" s="293"/>
      <c r="E70" s="69" t="s">
        <v>106</v>
      </c>
      <c r="F70" s="72">
        <v>0</v>
      </c>
      <c r="G70" s="72" t="str">
        <f>IF(F70&gt;=7,"Péssimo",IF(F70&gt;=4,"Ruim",IF(F70&gt;=1,"Bom",IF(F70=0,"Ótimo",))))</f>
        <v>Ótimo</v>
      </c>
      <c r="H70" s="72" t="str">
        <f t="shared" ref="H70:H82" si="40">G70</f>
        <v>Ótimo</v>
      </c>
      <c r="I70" s="43">
        <v>10</v>
      </c>
      <c r="J70" s="15">
        <v>0</v>
      </c>
      <c r="K70" s="79">
        <f>J70*I70</f>
        <v>0</v>
      </c>
      <c r="L70" s="76">
        <f>IF(F70&gt;=K70,F70-K70,0)</f>
        <v>0</v>
      </c>
      <c r="M70" s="265"/>
    </row>
    <row r="71" spans="2:18" ht="28.5" customHeight="1" x14ac:dyDescent="0.2">
      <c r="B71" s="304"/>
      <c r="C71" s="305"/>
      <c r="D71" s="293"/>
      <c r="E71" s="69" t="s">
        <v>175</v>
      </c>
      <c r="F71" s="72">
        <v>0</v>
      </c>
      <c r="G71" s="72" t="str">
        <f t="shared" ref="G71:G82" si="41">IF(F71&gt;=7,"Péssimo",IF(F71&gt;=4,"Ruim",IF(F71&gt;=1,"Bom",IF(F71=0,"Ótimo",IF(F71=" "," ",)))))</f>
        <v>Ótimo</v>
      </c>
      <c r="H71" s="72" t="str">
        <f t="shared" si="40"/>
        <v>Ótimo</v>
      </c>
      <c r="I71" s="43">
        <v>10</v>
      </c>
      <c r="J71" s="15">
        <v>0</v>
      </c>
      <c r="K71" s="79">
        <f t="shared" ref="K71:K73" si="42">J71*I71</f>
        <v>0</v>
      </c>
      <c r="L71" s="76">
        <f t="shared" ref="L71:L80" si="43">IF(F71&gt;=K71,F71-K71,0)</f>
        <v>0</v>
      </c>
      <c r="M71" s="265"/>
    </row>
    <row r="72" spans="2:18" ht="28.5" customHeight="1" x14ac:dyDescent="0.2">
      <c r="B72" s="304"/>
      <c r="C72" s="305"/>
      <c r="D72" s="293"/>
      <c r="E72" s="69" t="s">
        <v>176</v>
      </c>
      <c r="F72" s="72">
        <v>0</v>
      </c>
      <c r="G72" s="72" t="str">
        <f t="shared" si="41"/>
        <v>Ótimo</v>
      </c>
      <c r="H72" s="72" t="str">
        <f t="shared" si="40"/>
        <v>Ótimo</v>
      </c>
      <c r="I72" s="43">
        <v>10</v>
      </c>
      <c r="J72" s="15">
        <v>0</v>
      </c>
      <c r="K72" s="79">
        <f t="shared" si="42"/>
        <v>0</v>
      </c>
      <c r="L72" s="76">
        <f t="shared" si="43"/>
        <v>0</v>
      </c>
      <c r="M72" s="265"/>
    </row>
    <row r="73" spans="2:18" ht="28.5" customHeight="1" thickBot="1" x14ac:dyDescent="0.25">
      <c r="B73" s="306"/>
      <c r="C73" s="307"/>
      <c r="D73" s="294"/>
      <c r="E73" s="70" t="s">
        <v>176</v>
      </c>
      <c r="F73" s="85">
        <v>0</v>
      </c>
      <c r="G73" s="85" t="str">
        <f t="shared" si="41"/>
        <v>Ótimo</v>
      </c>
      <c r="H73" s="85" t="str">
        <f t="shared" si="40"/>
        <v>Ótimo</v>
      </c>
      <c r="I73" s="44">
        <v>10</v>
      </c>
      <c r="J73" s="16">
        <v>0</v>
      </c>
      <c r="K73" s="97">
        <f t="shared" si="42"/>
        <v>0</v>
      </c>
      <c r="L73" s="93">
        <f t="shared" si="43"/>
        <v>0</v>
      </c>
      <c r="M73" s="266"/>
    </row>
    <row r="74" spans="2:18" ht="22.5" customHeight="1" thickBot="1" x14ac:dyDescent="0.25">
      <c r="F74" s="1"/>
      <c r="G74" s="1"/>
      <c r="H74" s="1"/>
      <c r="M74" s="1"/>
    </row>
    <row r="75" spans="2:18" ht="21" customHeight="1" x14ac:dyDescent="0.2">
      <c r="B75" s="274" t="s">
        <v>111</v>
      </c>
      <c r="C75" s="275"/>
      <c r="D75" s="280" t="s">
        <v>217</v>
      </c>
      <c r="E75" s="162" t="s">
        <v>239</v>
      </c>
      <c r="F75" s="165">
        <v>0</v>
      </c>
      <c r="G75" s="96" t="str">
        <f t="shared" si="41"/>
        <v>Ótimo</v>
      </c>
      <c r="H75" s="96" t="str">
        <f t="shared" si="40"/>
        <v>Ótimo</v>
      </c>
      <c r="I75" s="167">
        <v>10</v>
      </c>
      <c r="J75" s="14">
        <v>0</v>
      </c>
      <c r="K75" s="170">
        <f>J75*I75</f>
        <v>0</v>
      </c>
      <c r="L75" s="102">
        <f t="shared" si="43"/>
        <v>0</v>
      </c>
      <c r="M75" s="283">
        <f>IFERROR(SUM(L75:L82)/SUM(I75:I82),0)/10</f>
        <v>0</v>
      </c>
    </row>
    <row r="76" spans="2:18" ht="20.25" customHeight="1" x14ac:dyDescent="0.2">
      <c r="B76" s="276"/>
      <c r="C76" s="277"/>
      <c r="D76" s="281"/>
      <c r="E76" s="163" t="s">
        <v>240</v>
      </c>
      <c r="F76" s="73">
        <v>0</v>
      </c>
      <c r="G76" s="72" t="str">
        <f t="shared" si="41"/>
        <v>Ótimo</v>
      </c>
      <c r="H76" s="72" t="str">
        <f t="shared" si="40"/>
        <v>Ótimo</v>
      </c>
      <c r="I76" s="168">
        <v>10</v>
      </c>
      <c r="J76" s="15">
        <v>0</v>
      </c>
      <c r="K76" s="171">
        <f t="shared" ref="K76:K79" si="44">J76*I76</f>
        <v>0</v>
      </c>
      <c r="L76" s="76">
        <f t="shared" si="43"/>
        <v>0</v>
      </c>
      <c r="M76" s="284"/>
      <c r="P76" s="10"/>
    </row>
    <row r="77" spans="2:18" ht="21" customHeight="1" x14ac:dyDescent="0.2">
      <c r="B77" s="276"/>
      <c r="C77" s="277"/>
      <c r="D77" s="281"/>
      <c r="E77" s="163" t="s">
        <v>241</v>
      </c>
      <c r="F77" s="73">
        <v>0</v>
      </c>
      <c r="G77" s="72" t="str">
        <f t="shared" si="41"/>
        <v>Ótimo</v>
      </c>
      <c r="H77" s="72" t="str">
        <f t="shared" si="40"/>
        <v>Ótimo</v>
      </c>
      <c r="I77" s="168">
        <v>10</v>
      </c>
      <c r="J77" s="15">
        <v>0</v>
      </c>
      <c r="K77" s="171">
        <f t="shared" si="44"/>
        <v>0</v>
      </c>
      <c r="L77" s="76">
        <f t="shared" si="43"/>
        <v>0</v>
      </c>
      <c r="M77" s="284"/>
    </row>
    <row r="78" spans="2:18" ht="25.5" customHeight="1" x14ac:dyDescent="0.2">
      <c r="B78" s="276"/>
      <c r="C78" s="277"/>
      <c r="D78" s="281"/>
      <c r="E78" s="163" t="s">
        <v>242</v>
      </c>
      <c r="F78" s="73">
        <v>0</v>
      </c>
      <c r="G78" s="72" t="str">
        <f t="shared" si="41"/>
        <v>Ótimo</v>
      </c>
      <c r="H78" s="72" t="str">
        <f t="shared" si="40"/>
        <v>Ótimo</v>
      </c>
      <c r="I78" s="168">
        <v>10</v>
      </c>
      <c r="J78" s="15">
        <v>0</v>
      </c>
      <c r="K78" s="171">
        <f t="shared" si="44"/>
        <v>0</v>
      </c>
      <c r="L78" s="76">
        <f t="shared" si="43"/>
        <v>0</v>
      </c>
      <c r="M78" s="284"/>
    </row>
    <row r="79" spans="2:18" ht="17.25" customHeight="1" x14ac:dyDescent="0.2">
      <c r="B79" s="276"/>
      <c r="C79" s="277"/>
      <c r="D79" s="281"/>
      <c r="E79" s="163" t="s">
        <v>243</v>
      </c>
      <c r="F79" s="73">
        <v>0</v>
      </c>
      <c r="G79" s="72" t="str">
        <f t="shared" si="41"/>
        <v>Ótimo</v>
      </c>
      <c r="H79" s="72" t="str">
        <f t="shared" si="40"/>
        <v>Ótimo</v>
      </c>
      <c r="I79" s="168">
        <v>10</v>
      </c>
      <c r="J79" s="15">
        <v>0</v>
      </c>
      <c r="K79" s="171">
        <f t="shared" si="44"/>
        <v>0</v>
      </c>
      <c r="L79" s="76">
        <f t="shared" si="43"/>
        <v>0</v>
      </c>
      <c r="M79" s="284"/>
    </row>
    <row r="80" spans="2:18" ht="17.25" customHeight="1" x14ac:dyDescent="0.2">
      <c r="B80" s="276"/>
      <c r="C80" s="277"/>
      <c r="D80" s="281"/>
      <c r="E80" s="163" t="s">
        <v>244</v>
      </c>
      <c r="F80" s="73">
        <v>0</v>
      </c>
      <c r="G80" s="72" t="str">
        <f t="shared" si="41"/>
        <v>Ótimo</v>
      </c>
      <c r="H80" s="72" t="str">
        <f t="shared" si="40"/>
        <v>Ótimo</v>
      </c>
      <c r="I80" s="168">
        <v>10</v>
      </c>
      <c r="J80" s="15">
        <v>0</v>
      </c>
      <c r="K80" s="171">
        <f>J80*I80</f>
        <v>0</v>
      </c>
      <c r="L80" s="76">
        <f t="shared" si="43"/>
        <v>0</v>
      </c>
      <c r="M80" s="284"/>
      <c r="R80" s="41"/>
    </row>
    <row r="81" spans="2:18" ht="17.25" customHeight="1" x14ac:dyDescent="0.2">
      <c r="B81" s="276"/>
      <c r="C81" s="277"/>
      <c r="D81" s="281"/>
      <c r="E81" s="163" t="s">
        <v>90</v>
      </c>
      <c r="F81" s="73">
        <v>0</v>
      </c>
      <c r="G81" s="72" t="str">
        <f t="shared" si="41"/>
        <v>Ótimo</v>
      </c>
      <c r="H81" s="72" t="str">
        <f t="shared" si="40"/>
        <v>Ótimo</v>
      </c>
      <c r="I81" s="168">
        <v>10</v>
      </c>
      <c r="J81" s="15">
        <v>0</v>
      </c>
      <c r="K81" s="171">
        <f>J81*I81</f>
        <v>0</v>
      </c>
      <c r="L81" s="76">
        <f>IF(F81&gt;=K81,F81-K81,0)</f>
        <v>0</v>
      </c>
      <c r="M81" s="284"/>
    </row>
    <row r="82" spans="2:18" ht="17.25" customHeight="1" thickBot="1" x14ac:dyDescent="0.25">
      <c r="B82" s="278"/>
      <c r="C82" s="279"/>
      <c r="D82" s="282"/>
      <c r="E82" s="164" t="s">
        <v>245</v>
      </c>
      <c r="F82" s="166">
        <v>0</v>
      </c>
      <c r="G82" s="85" t="str">
        <f t="shared" si="41"/>
        <v>Ótimo</v>
      </c>
      <c r="H82" s="85" t="str">
        <f t="shared" si="40"/>
        <v>Ótimo</v>
      </c>
      <c r="I82" s="169">
        <v>10</v>
      </c>
      <c r="J82" s="16">
        <v>0</v>
      </c>
      <c r="K82" s="172">
        <f t="shared" ref="K82" si="45">J82*I82</f>
        <v>0</v>
      </c>
      <c r="L82" s="93">
        <f t="shared" ref="L82" si="46">IF(F82&gt;=K82,F82-K82,0)</f>
        <v>0</v>
      </c>
      <c r="M82" s="285"/>
    </row>
    <row r="83" spans="2:18" ht="17.25" customHeight="1" x14ac:dyDescent="0.2">
      <c r="R83" s="41"/>
    </row>
    <row r="84" spans="2:18" ht="17.25" customHeight="1" x14ac:dyDescent="0.2"/>
    <row r="85" spans="2:18" ht="17.25" customHeight="1" x14ac:dyDescent="0.2">
      <c r="F85" s="1"/>
      <c r="G85" s="1"/>
      <c r="H85" s="1"/>
      <c r="M85" s="1"/>
    </row>
    <row r="86" spans="2:18" ht="17.25" customHeight="1" x14ac:dyDescent="0.2">
      <c r="F86" s="1"/>
      <c r="G86" s="1"/>
      <c r="H86" s="1"/>
      <c r="M86" s="1"/>
    </row>
    <row r="87" spans="2:18" ht="17.25" customHeight="1" x14ac:dyDescent="0.2">
      <c r="F87" s="1"/>
      <c r="G87" s="1"/>
      <c r="H87" s="1"/>
      <c r="M87" s="1"/>
    </row>
    <row r="88" spans="2:18" ht="17.25" customHeight="1" x14ac:dyDescent="0.2">
      <c r="F88" s="1"/>
      <c r="G88" s="1"/>
      <c r="H88" s="1"/>
      <c r="M88" s="1"/>
    </row>
    <row r="89" spans="2:18" ht="17.25" customHeight="1" x14ac:dyDescent="0.2">
      <c r="F89" s="1"/>
      <c r="G89" s="1"/>
      <c r="H89" s="1"/>
      <c r="M89" s="1"/>
      <c r="P89" s="10"/>
    </row>
    <row r="90" spans="2:18" ht="17.25" customHeight="1" x14ac:dyDescent="0.2">
      <c r="F90" s="1"/>
      <c r="G90" s="1"/>
      <c r="H90" s="1"/>
      <c r="M90" s="1"/>
    </row>
    <row r="91" spans="2:18" ht="17.25" customHeight="1" x14ac:dyDescent="0.2"/>
    <row r="92" spans="2:18" ht="17.25" customHeight="1" x14ac:dyDescent="0.2"/>
    <row r="96" spans="2:18" ht="12.75" customHeight="1" x14ac:dyDescent="0.2"/>
    <row r="97" ht="13.5" customHeight="1" x14ac:dyDescent="0.2"/>
  </sheetData>
  <mergeCells count="40">
    <mergeCell ref="B69:C73"/>
    <mergeCell ref="C27:D27"/>
    <mergeCell ref="D48:D50"/>
    <mergeCell ref="D52:D55"/>
    <mergeCell ref="D57:D62"/>
    <mergeCell ref="D35:D40"/>
    <mergeCell ref="D42:D46"/>
    <mergeCell ref="D28:D33"/>
    <mergeCell ref="M57:M62"/>
    <mergeCell ref="D64:D67"/>
    <mergeCell ref="D69:D73"/>
    <mergeCell ref="B2:M2"/>
    <mergeCell ref="B3:M3"/>
    <mergeCell ref="F5:L5"/>
    <mergeCell ref="B6:D6"/>
    <mergeCell ref="D14:D16"/>
    <mergeCell ref="B5:E5"/>
    <mergeCell ref="M5:M6"/>
    <mergeCell ref="M8:M12"/>
    <mergeCell ref="M14:M16"/>
    <mergeCell ref="G6:H6"/>
    <mergeCell ref="B8:B67"/>
    <mergeCell ref="C8:C26"/>
    <mergeCell ref="C28:C33"/>
    <mergeCell ref="D8:D12"/>
    <mergeCell ref="B75:C82"/>
    <mergeCell ref="D75:D82"/>
    <mergeCell ref="M75:M82"/>
    <mergeCell ref="M18:M21"/>
    <mergeCell ref="M23:M26"/>
    <mergeCell ref="M28:M33"/>
    <mergeCell ref="M64:M67"/>
    <mergeCell ref="M69:M73"/>
    <mergeCell ref="M35:M40"/>
    <mergeCell ref="M42:M46"/>
    <mergeCell ref="M48:M50"/>
    <mergeCell ref="M52:M55"/>
    <mergeCell ref="D18:D21"/>
    <mergeCell ref="D23:D26"/>
    <mergeCell ref="C35:C67"/>
  </mergeCells>
  <conditionalFormatting sqref="H64:H67 H75:H82">
    <cfRule type="beginsWith" dxfId="125" priority="9" operator="beginsWith" text="Bom">
      <formula>LEFT(H64,LEN("Bom"))="Bom"</formula>
    </cfRule>
    <cfRule type="beginsWith" dxfId="124" priority="10" operator="beginsWith" text="Ruim">
      <formula>LEFT(H64,LEN("Ruim"))="Ruim"</formula>
    </cfRule>
    <cfRule type="beginsWith" dxfId="123" priority="11" operator="beginsWith" text="Ótimo">
      <formula>LEFT(H64,LEN("Ótimo"))="Ótimo"</formula>
    </cfRule>
    <cfRule type="beginsWith" dxfId="122" priority="12" operator="beginsWith" text="Péssimo">
      <formula>LEFT(H64,LEN("Péssimo"))="Péssimo"</formula>
    </cfRule>
  </conditionalFormatting>
  <conditionalFormatting sqref="H28:H33">
    <cfRule type="beginsWith" dxfId="121" priority="57" operator="beginsWith" text="Bom">
      <formula>LEFT(H28,LEN("Bom"))="Bom"</formula>
    </cfRule>
    <cfRule type="beginsWith" dxfId="120" priority="58" operator="beginsWith" text="Ruim">
      <formula>LEFT(H28,LEN("Ruim"))="Ruim"</formula>
    </cfRule>
    <cfRule type="beginsWith" dxfId="119" priority="59" operator="beginsWith" text="Ótimo">
      <formula>LEFT(H28,LEN("Ótimo"))="Ótimo"</formula>
    </cfRule>
    <cfRule type="beginsWith" dxfId="118" priority="60" operator="beginsWith" text="Péssimo">
      <formula>LEFT(H28,LEN("Péssimo"))="Péssimo"</formula>
    </cfRule>
  </conditionalFormatting>
  <conditionalFormatting sqref="H35:H40">
    <cfRule type="beginsWith" dxfId="117" priority="53" operator="beginsWith" text="Bom">
      <formula>LEFT(H35,LEN("Bom"))="Bom"</formula>
    </cfRule>
    <cfRule type="beginsWith" dxfId="116" priority="54" operator="beginsWith" text="Ruim">
      <formula>LEFT(H35,LEN("Ruim"))="Ruim"</formula>
    </cfRule>
    <cfRule type="beginsWith" dxfId="115" priority="55" operator="beginsWith" text="Ótimo">
      <formula>LEFT(H35,LEN("Ótimo"))="Ótimo"</formula>
    </cfRule>
    <cfRule type="beginsWith" dxfId="114" priority="56" operator="beginsWith" text="Péssimo">
      <formula>LEFT(H35,LEN("Péssimo"))="Péssimo"</formula>
    </cfRule>
  </conditionalFormatting>
  <conditionalFormatting sqref="H57:H62">
    <cfRule type="beginsWith" dxfId="113" priority="49" operator="beginsWith" text="Bom">
      <formula>LEFT(H57,LEN("Bom"))="Bom"</formula>
    </cfRule>
    <cfRule type="beginsWith" dxfId="112" priority="50" operator="beginsWith" text="Ruim">
      <formula>LEFT(H57,LEN("Ruim"))="Ruim"</formula>
    </cfRule>
    <cfRule type="beginsWith" dxfId="111" priority="51" operator="beginsWith" text="Ótimo">
      <formula>LEFT(H57,LEN("Ótimo"))="Ótimo"</formula>
    </cfRule>
    <cfRule type="beginsWith" dxfId="110" priority="52" operator="beginsWith" text="Péssimo">
      <formula>LEFT(H57,LEN("Péssimo"))="Péssimo"</formula>
    </cfRule>
  </conditionalFormatting>
  <conditionalFormatting sqref="H8:H12">
    <cfRule type="beginsWith" dxfId="109" priority="45" operator="beginsWith" text="Bom">
      <formula>LEFT(H8,LEN("Bom"))="Bom"</formula>
    </cfRule>
    <cfRule type="beginsWith" dxfId="108" priority="46" operator="beginsWith" text="Ruim">
      <formula>LEFT(H8,LEN("Ruim"))="Ruim"</formula>
    </cfRule>
    <cfRule type="beginsWith" dxfId="107" priority="47" operator="beginsWith" text="Ótimo">
      <formula>LEFT(H8,LEN("Ótimo"))="Ótimo"</formula>
    </cfRule>
    <cfRule type="beginsWith" dxfId="106" priority="48" operator="beginsWith" text="Péssimo">
      <formula>LEFT(H8,LEN("Péssimo"))="Péssimo"</formula>
    </cfRule>
  </conditionalFormatting>
  <conditionalFormatting sqref="H42:H46">
    <cfRule type="beginsWith" dxfId="105" priority="41" operator="beginsWith" text="Bom">
      <formula>LEFT(H42,LEN("Bom"))="Bom"</formula>
    </cfRule>
    <cfRule type="beginsWith" dxfId="104" priority="42" operator="beginsWith" text="Ruim">
      <formula>LEFT(H42,LEN("Ruim"))="Ruim"</formula>
    </cfRule>
    <cfRule type="beginsWith" dxfId="103" priority="43" operator="beginsWith" text="Ótimo">
      <formula>LEFT(H42,LEN("Ótimo"))="Ótimo"</formula>
    </cfRule>
    <cfRule type="beginsWith" dxfId="102" priority="44" operator="beginsWith" text="Péssimo">
      <formula>LEFT(H42,LEN("Péssimo"))="Péssimo"</formula>
    </cfRule>
  </conditionalFormatting>
  <conditionalFormatting sqref="H18:H21">
    <cfRule type="beginsWith" dxfId="101" priority="37" operator="beginsWith" text="Bom">
      <formula>LEFT(H18,LEN("Bom"))="Bom"</formula>
    </cfRule>
    <cfRule type="beginsWith" dxfId="100" priority="38" operator="beginsWith" text="Ruim">
      <formula>LEFT(H18,LEN("Ruim"))="Ruim"</formula>
    </cfRule>
    <cfRule type="beginsWith" dxfId="99" priority="39" operator="beginsWith" text="Ótimo">
      <formula>LEFT(H18,LEN("Ótimo"))="Ótimo"</formula>
    </cfRule>
    <cfRule type="beginsWith" dxfId="98" priority="40" operator="beginsWith" text="Péssimo">
      <formula>LEFT(H18,LEN("Péssimo"))="Péssimo"</formula>
    </cfRule>
  </conditionalFormatting>
  <conditionalFormatting sqref="H23:H26">
    <cfRule type="beginsWith" dxfId="97" priority="33" operator="beginsWith" text="Bom">
      <formula>LEFT(H23,LEN("Bom"))="Bom"</formula>
    </cfRule>
    <cfRule type="beginsWith" dxfId="96" priority="34" operator="beginsWith" text="Ruim">
      <formula>LEFT(H23,LEN("Ruim"))="Ruim"</formula>
    </cfRule>
    <cfRule type="beginsWith" dxfId="95" priority="35" operator="beginsWith" text="Ótimo">
      <formula>LEFT(H23,LEN("Ótimo"))="Ótimo"</formula>
    </cfRule>
    <cfRule type="beginsWith" dxfId="94" priority="36" operator="beginsWith" text="Péssimo">
      <formula>LEFT(H23,LEN("Péssimo"))="Péssimo"</formula>
    </cfRule>
  </conditionalFormatting>
  <conditionalFormatting sqref="H52:H55">
    <cfRule type="beginsWith" dxfId="93" priority="29" operator="beginsWith" text="Bom">
      <formula>LEFT(H52,LEN("Bom"))="Bom"</formula>
    </cfRule>
    <cfRule type="beginsWith" dxfId="92" priority="30" operator="beginsWith" text="Ruim">
      <formula>LEFT(H52,LEN("Ruim"))="Ruim"</formula>
    </cfRule>
    <cfRule type="beginsWith" dxfId="91" priority="31" operator="beginsWith" text="Ótimo">
      <formula>LEFT(H52,LEN("Ótimo"))="Ótimo"</formula>
    </cfRule>
    <cfRule type="beginsWith" dxfId="90" priority="32" operator="beginsWith" text="Péssimo">
      <formula>LEFT(H52,LEN("Péssimo"))="Péssimo"</formula>
    </cfRule>
  </conditionalFormatting>
  <conditionalFormatting sqref="H69:H73">
    <cfRule type="beginsWith" dxfId="89" priority="25" operator="beginsWith" text="Bom">
      <formula>LEFT(H69,LEN("Bom"))="Bom"</formula>
    </cfRule>
    <cfRule type="beginsWith" dxfId="88" priority="26" operator="beginsWith" text="Ruim">
      <formula>LEFT(H69,LEN("Ruim"))="Ruim"</formula>
    </cfRule>
    <cfRule type="beginsWith" dxfId="87" priority="27" operator="beginsWith" text="Ótimo">
      <formula>LEFT(H69,LEN("Ótimo"))="Ótimo"</formula>
    </cfRule>
    <cfRule type="beginsWith" dxfId="86" priority="28" operator="beginsWith" text="Péssimo">
      <formula>LEFT(H69,LEN("Péssimo"))="Péssimo"</formula>
    </cfRule>
  </conditionalFormatting>
  <conditionalFormatting sqref="H14:H16">
    <cfRule type="beginsWith" dxfId="85" priority="21" operator="beginsWith" text="Bom">
      <formula>LEFT(H14,LEN("Bom"))="Bom"</formula>
    </cfRule>
    <cfRule type="beginsWith" dxfId="84" priority="22" operator="beginsWith" text="Ruim">
      <formula>LEFT(H14,LEN("Ruim"))="Ruim"</formula>
    </cfRule>
    <cfRule type="beginsWith" dxfId="83" priority="23" operator="beginsWith" text="Ótimo">
      <formula>LEFT(H14,LEN("Ótimo"))="Ótimo"</formula>
    </cfRule>
    <cfRule type="beginsWith" dxfId="82" priority="24" operator="beginsWith" text="Péssimo">
      <formula>LEFT(H14,LEN("Péssimo"))="Péssimo"</formula>
    </cfRule>
  </conditionalFormatting>
  <conditionalFormatting sqref="H48:H50">
    <cfRule type="beginsWith" dxfId="81" priority="13" operator="beginsWith" text="Bom">
      <formula>LEFT(H48,LEN("Bom"))="Bom"</formula>
    </cfRule>
    <cfRule type="beginsWith" dxfId="80" priority="14" operator="beginsWith" text="Ruim">
      <formula>LEFT(H48,LEN("Ruim"))="Ruim"</formula>
    </cfRule>
    <cfRule type="beginsWith" dxfId="79" priority="15" operator="beginsWith" text="Ótimo">
      <formula>LEFT(H48,LEN("Ótimo"))="Ótimo"</formula>
    </cfRule>
    <cfRule type="beginsWith" dxfId="78" priority="16" operator="beginsWith" text="Péssimo">
      <formula>LEFT(H48,LEN("Péssimo"))="Péssimo"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8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27"/>
  <sheetViews>
    <sheetView showGridLines="0" topLeftCell="A4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3.140625" style="10" bestFit="1" customWidth="1"/>
    <col min="12" max="12" width="20" style="1" bestFit="1" customWidth="1"/>
    <col min="13" max="13" width="13.7109375" style="20" bestFit="1" customWidth="1"/>
    <col min="14" max="14" width="11.85546875" style="1" customWidth="1"/>
    <col min="15" max="15" width="12.85546875" style="1" customWidth="1"/>
    <col min="16" max="17" width="12.5703125" style="1" bestFit="1" customWidth="1"/>
    <col min="18" max="16384" width="9.140625" style="1"/>
  </cols>
  <sheetData>
    <row r="2" spans="1:20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20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20" ht="11.25" customHeight="1" thickBot="1" x14ac:dyDescent="0.25">
      <c r="B4" s="5"/>
      <c r="C4" s="5"/>
      <c r="M4" s="1"/>
    </row>
    <row r="5" spans="1:20" ht="28.5" customHeight="1" thickBot="1" x14ac:dyDescent="0.25">
      <c r="A5" s="324" t="s">
        <v>114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  <c r="M5" s="1"/>
    </row>
    <row r="6" spans="1:20" ht="42.75" customHeight="1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320"/>
      <c r="M6" s="1"/>
    </row>
    <row r="7" spans="1:20" ht="17.25" customHeight="1" x14ac:dyDescent="0.2">
      <c r="A7" s="137">
        <v>1</v>
      </c>
      <c r="B7" s="330" t="s">
        <v>1</v>
      </c>
      <c r="C7" s="4" t="s">
        <v>14</v>
      </c>
      <c r="D7" s="75">
        <v>5</v>
      </c>
      <c r="E7" s="133" t="str">
        <f>IF(D7&gt;=7,"Péssimo",IF(D7&gt;=4,"Ruim",IF(D7&gt;=1,"Bom",IF(D7=0,"Ótimo",))))</f>
        <v>Ruim</v>
      </c>
      <c r="F7" s="133" t="str">
        <f>E7</f>
        <v>Ruim</v>
      </c>
      <c r="G7" s="128">
        <v>10</v>
      </c>
      <c r="H7" s="15">
        <v>0</v>
      </c>
      <c r="I7" s="79">
        <f>H7*G7</f>
        <v>0</v>
      </c>
      <c r="J7" s="76">
        <f t="shared" ref="J7:J26" si="0">IF(D7&gt;=I7,D7-I7,0)</f>
        <v>5</v>
      </c>
      <c r="K7" s="264">
        <f>IFERROR(SUM(J7:J26)/SUM(G7:G26),0)/10</f>
        <v>2.5000000000000001E-3</v>
      </c>
      <c r="M7" s="1"/>
      <c r="T7" s="41"/>
    </row>
    <row r="8" spans="1:20" ht="17.25" customHeight="1" x14ac:dyDescent="0.2">
      <c r="A8" s="84">
        <v>2</v>
      </c>
      <c r="B8" s="331"/>
      <c r="C8" s="4" t="s">
        <v>0</v>
      </c>
      <c r="D8" s="75">
        <v>0</v>
      </c>
      <c r="E8" s="132" t="str">
        <f t="shared" ref="E8:E26" si="1">IF(D8&gt;=7,"Péssimo",IF(D8&gt;=4,"Ruim",IF(D8&gt;=1,"Bom",IF(D8=0,"Ótimo",))))</f>
        <v>Ótimo</v>
      </c>
      <c r="F8" s="132" t="str">
        <f t="shared" ref="F8:F26" si="2">E8</f>
        <v>Ótimo</v>
      </c>
      <c r="G8" s="128">
        <v>10</v>
      </c>
      <c r="H8" s="15">
        <v>0</v>
      </c>
      <c r="I8" s="79">
        <f>H8*G8</f>
        <v>0</v>
      </c>
      <c r="J8" s="76">
        <f>IF(D8&gt;=I8,D8-I8,0)</f>
        <v>0</v>
      </c>
      <c r="K8" s="265"/>
      <c r="M8" s="1"/>
    </row>
    <row r="9" spans="1:20" ht="17.25" customHeight="1" x14ac:dyDescent="0.2">
      <c r="A9" s="84">
        <v>3</v>
      </c>
      <c r="B9" s="331"/>
      <c r="C9" s="4" t="s">
        <v>10</v>
      </c>
      <c r="D9" s="75">
        <v>0</v>
      </c>
      <c r="E9" s="132" t="str">
        <f t="shared" si="1"/>
        <v>Ótimo</v>
      </c>
      <c r="F9" s="132" t="str">
        <f t="shared" si="2"/>
        <v>Ótimo</v>
      </c>
      <c r="G9" s="128">
        <v>10</v>
      </c>
      <c r="H9" s="15">
        <v>0</v>
      </c>
      <c r="I9" s="79">
        <f t="shared" ref="I9:I26" si="3">H9*G9</f>
        <v>0</v>
      </c>
      <c r="J9" s="76">
        <f t="shared" si="0"/>
        <v>0</v>
      </c>
      <c r="K9" s="265"/>
      <c r="M9" s="1"/>
    </row>
    <row r="10" spans="1:20" ht="17.25" customHeight="1" x14ac:dyDescent="0.2">
      <c r="A10" s="84">
        <v>4</v>
      </c>
      <c r="B10" s="331"/>
      <c r="C10" s="4" t="s">
        <v>7</v>
      </c>
      <c r="D10" s="75">
        <v>0</v>
      </c>
      <c r="E10" s="132" t="str">
        <f t="shared" si="1"/>
        <v>Ótimo</v>
      </c>
      <c r="F10" s="132" t="str">
        <f t="shared" si="2"/>
        <v>Ótimo</v>
      </c>
      <c r="G10" s="128">
        <v>10</v>
      </c>
      <c r="H10" s="15">
        <v>0</v>
      </c>
      <c r="I10" s="79">
        <f t="shared" si="3"/>
        <v>0</v>
      </c>
      <c r="J10" s="76">
        <f t="shared" si="0"/>
        <v>0</v>
      </c>
      <c r="K10" s="265"/>
      <c r="M10" s="1"/>
    </row>
    <row r="11" spans="1:20" ht="17.25" customHeight="1" thickBot="1" x14ac:dyDescent="0.25">
      <c r="A11" s="84">
        <v>5</v>
      </c>
      <c r="B11" s="332"/>
      <c r="C11" s="6" t="s">
        <v>2</v>
      </c>
      <c r="D11" s="125">
        <v>0</v>
      </c>
      <c r="E11" s="134" t="str">
        <f t="shared" si="1"/>
        <v>Ótimo</v>
      </c>
      <c r="F11" s="134" t="str">
        <f t="shared" si="2"/>
        <v>Ótimo</v>
      </c>
      <c r="G11" s="129">
        <v>10</v>
      </c>
      <c r="H11" s="16">
        <v>0</v>
      </c>
      <c r="I11" s="97">
        <f t="shared" si="3"/>
        <v>0</v>
      </c>
      <c r="J11" s="93">
        <f t="shared" si="0"/>
        <v>0</v>
      </c>
      <c r="K11" s="265"/>
      <c r="M11" s="1"/>
    </row>
    <row r="12" spans="1:20" ht="17.25" customHeight="1" x14ac:dyDescent="0.2">
      <c r="A12" s="84">
        <v>6</v>
      </c>
      <c r="B12" s="321" t="s">
        <v>72</v>
      </c>
      <c r="C12" s="22" t="s">
        <v>13</v>
      </c>
      <c r="D12" s="126">
        <v>0</v>
      </c>
      <c r="E12" s="133" t="str">
        <f t="shared" si="1"/>
        <v>Ótimo</v>
      </c>
      <c r="F12" s="133" t="str">
        <f t="shared" si="2"/>
        <v>Ótimo</v>
      </c>
      <c r="G12" s="130">
        <v>10</v>
      </c>
      <c r="H12" s="15">
        <v>0</v>
      </c>
      <c r="I12" s="81">
        <f>H12*G12</f>
        <v>0</v>
      </c>
      <c r="J12" s="77">
        <f t="shared" si="0"/>
        <v>0</v>
      </c>
      <c r="K12" s="265"/>
      <c r="M12" s="1"/>
    </row>
    <row r="13" spans="1:20" ht="17.25" customHeight="1" x14ac:dyDescent="0.2">
      <c r="A13" s="84">
        <v>7</v>
      </c>
      <c r="B13" s="322"/>
      <c r="C13" s="23" t="s">
        <v>12</v>
      </c>
      <c r="D13" s="126">
        <v>0</v>
      </c>
      <c r="E13" s="132" t="str">
        <f t="shared" si="1"/>
        <v>Ótimo</v>
      </c>
      <c r="F13" s="132" t="str">
        <f t="shared" si="2"/>
        <v>Ótimo</v>
      </c>
      <c r="G13" s="130">
        <v>10</v>
      </c>
      <c r="H13" s="15">
        <v>0</v>
      </c>
      <c r="I13" s="81">
        <f t="shared" si="3"/>
        <v>0</v>
      </c>
      <c r="J13" s="77">
        <f t="shared" si="0"/>
        <v>0</v>
      </c>
      <c r="K13" s="265"/>
      <c r="M13" s="1"/>
      <c r="R13" s="10"/>
    </row>
    <row r="14" spans="1:20" ht="17.25" customHeight="1" x14ac:dyDescent="0.2">
      <c r="A14" s="84">
        <v>8</v>
      </c>
      <c r="B14" s="322"/>
      <c r="C14" s="23" t="s">
        <v>2</v>
      </c>
      <c r="D14" s="126">
        <v>0</v>
      </c>
      <c r="E14" s="132" t="str">
        <f t="shared" si="1"/>
        <v>Ótimo</v>
      </c>
      <c r="F14" s="132" t="str">
        <f t="shared" si="2"/>
        <v>Ótimo</v>
      </c>
      <c r="G14" s="130">
        <v>10</v>
      </c>
      <c r="H14" s="15">
        <v>0</v>
      </c>
      <c r="I14" s="81">
        <f t="shared" si="3"/>
        <v>0</v>
      </c>
      <c r="J14" s="77">
        <f t="shared" si="0"/>
        <v>0</v>
      </c>
      <c r="K14" s="265"/>
      <c r="M14" s="1"/>
    </row>
    <row r="15" spans="1:20" ht="17.25" customHeight="1" thickBot="1" x14ac:dyDescent="0.25">
      <c r="A15" s="84">
        <v>9</v>
      </c>
      <c r="B15" s="323"/>
      <c r="C15" s="13" t="s">
        <v>11</v>
      </c>
      <c r="D15" s="125">
        <v>0</v>
      </c>
      <c r="E15" s="134" t="str">
        <f t="shared" si="1"/>
        <v>Ótimo</v>
      </c>
      <c r="F15" s="134" t="str">
        <f t="shared" si="2"/>
        <v>Ótimo</v>
      </c>
      <c r="G15" s="129">
        <v>10</v>
      </c>
      <c r="H15" s="16">
        <v>0</v>
      </c>
      <c r="I15" s="97">
        <f t="shared" si="3"/>
        <v>0</v>
      </c>
      <c r="J15" s="93">
        <f t="shared" si="0"/>
        <v>0</v>
      </c>
      <c r="K15" s="265"/>
      <c r="M15" s="1"/>
    </row>
    <row r="16" spans="1:20" ht="17.25" customHeight="1" x14ac:dyDescent="0.2">
      <c r="A16" s="84">
        <v>10</v>
      </c>
      <c r="B16" s="322" t="s">
        <v>73</v>
      </c>
      <c r="C16" s="22" t="s">
        <v>74</v>
      </c>
      <c r="D16" s="126">
        <v>0</v>
      </c>
      <c r="E16" s="133" t="str">
        <f t="shared" si="1"/>
        <v>Ótimo</v>
      </c>
      <c r="F16" s="133" t="str">
        <f t="shared" si="2"/>
        <v>Ótimo</v>
      </c>
      <c r="G16" s="130">
        <v>10</v>
      </c>
      <c r="H16" s="17">
        <v>0</v>
      </c>
      <c r="I16" s="81">
        <f t="shared" si="3"/>
        <v>0</v>
      </c>
      <c r="J16" s="77">
        <f t="shared" si="0"/>
        <v>0</v>
      </c>
      <c r="K16" s="265"/>
      <c r="M16" s="1"/>
    </row>
    <row r="17" spans="1:13" ht="17.25" customHeight="1" x14ac:dyDescent="0.2">
      <c r="A17" s="84">
        <v>11</v>
      </c>
      <c r="B17" s="322"/>
      <c r="C17" s="22" t="s">
        <v>75</v>
      </c>
      <c r="D17" s="126">
        <v>0</v>
      </c>
      <c r="E17" s="132" t="str">
        <f t="shared" si="1"/>
        <v>Ótimo</v>
      </c>
      <c r="F17" s="132" t="str">
        <f t="shared" si="2"/>
        <v>Ótimo</v>
      </c>
      <c r="G17" s="130">
        <v>10</v>
      </c>
      <c r="H17" s="15">
        <v>0</v>
      </c>
      <c r="I17" s="81">
        <f t="shared" si="3"/>
        <v>0</v>
      </c>
      <c r="J17" s="77">
        <f t="shared" si="0"/>
        <v>0</v>
      </c>
      <c r="K17" s="265"/>
      <c r="M17" s="1"/>
    </row>
    <row r="18" spans="1:13" ht="17.25" customHeight="1" x14ac:dyDescent="0.2">
      <c r="A18" s="84">
        <v>12</v>
      </c>
      <c r="B18" s="322"/>
      <c r="C18" s="23" t="s">
        <v>76</v>
      </c>
      <c r="D18" s="126">
        <v>0</v>
      </c>
      <c r="E18" s="132" t="str">
        <f t="shared" si="1"/>
        <v>Ótimo</v>
      </c>
      <c r="F18" s="132" t="str">
        <f t="shared" si="2"/>
        <v>Ótimo</v>
      </c>
      <c r="G18" s="130">
        <v>10</v>
      </c>
      <c r="H18" s="15">
        <v>0</v>
      </c>
      <c r="I18" s="81">
        <f t="shared" si="3"/>
        <v>0</v>
      </c>
      <c r="J18" s="77">
        <f t="shared" si="0"/>
        <v>0</v>
      </c>
      <c r="K18" s="265"/>
      <c r="M18" s="1"/>
    </row>
    <row r="19" spans="1:13" ht="17.25" customHeight="1" thickBot="1" x14ac:dyDescent="0.25">
      <c r="A19" s="84">
        <v>13</v>
      </c>
      <c r="B19" s="322"/>
      <c r="C19" s="23" t="s">
        <v>77</v>
      </c>
      <c r="D19" s="126">
        <v>0</v>
      </c>
      <c r="E19" s="134" t="str">
        <f t="shared" si="1"/>
        <v>Ótimo</v>
      </c>
      <c r="F19" s="134" t="str">
        <f t="shared" si="2"/>
        <v>Ótimo</v>
      </c>
      <c r="G19" s="130">
        <v>10</v>
      </c>
      <c r="H19" s="16">
        <v>0</v>
      </c>
      <c r="I19" s="81">
        <f t="shared" si="3"/>
        <v>0</v>
      </c>
      <c r="J19" s="77">
        <f t="shared" si="0"/>
        <v>0</v>
      </c>
      <c r="K19" s="265"/>
      <c r="M19" s="1"/>
    </row>
    <row r="20" spans="1:13" ht="17.25" customHeight="1" x14ac:dyDescent="0.2">
      <c r="A20" s="84">
        <v>14</v>
      </c>
      <c r="B20" s="321" t="s">
        <v>67</v>
      </c>
      <c r="C20" s="3" t="s">
        <v>68</v>
      </c>
      <c r="D20" s="127">
        <v>0</v>
      </c>
      <c r="E20" s="133" t="str">
        <f t="shared" si="1"/>
        <v>Ótimo</v>
      </c>
      <c r="F20" s="133" t="str">
        <f t="shared" si="2"/>
        <v>Ótimo</v>
      </c>
      <c r="G20" s="131">
        <v>10</v>
      </c>
      <c r="H20" s="17">
        <v>0</v>
      </c>
      <c r="I20" s="101">
        <f t="shared" si="3"/>
        <v>0</v>
      </c>
      <c r="J20" s="102">
        <f t="shared" si="0"/>
        <v>0</v>
      </c>
      <c r="K20" s="265"/>
      <c r="M20" s="1"/>
    </row>
    <row r="21" spans="1:13" ht="17.25" customHeight="1" x14ac:dyDescent="0.2">
      <c r="A21" s="84">
        <v>15</v>
      </c>
      <c r="B21" s="322"/>
      <c r="C21" s="4" t="s">
        <v>69</v>
      </c>
      <c r="D21" s="126">
        <v>0</v>
      </c>
      <c r="E21" s="132" t="str">
        <f t="shared" si="1"/>
        <v>Ótimo</v>
      </c>
      <c r="F21" s="132" t="str">
        <f t="shared" si="2"/>
        <v>Ótimo</v>
      </c>
      <c r="G21" s="130">
        <v>10</v>
      </c>
      <c r="H21" s="15">
        <v>0</v>
      </c>
      <c r="I21" s="81">
        <f t="shared" si="3"/>
        <v>0</v>
      </c>
      <c r="J21" s="77">
        <f t="shared" si="0"/>
        <v>0</v>
      </c>
      <c r="K21" s="265"/>
      <c r="M21" s="1"/>
    </row>
    <row r="22" spans="1:13" ht="17.25" customHeight="1" x14ac:dyDescent="0.2">
      <c r="A22" s="84">
        <v>16</v>
      </c>
      <c r="B22" s="322"/>
      <c r="C22" s="4" t="s">
        <v>70</v>
      </c>
      <c r="D22" s="126">
        <v>0</v>
      </c>
      <c r="E22" s="132" t="str">
        <f t="shared" si="1"/>
        <v>Ótimo</v>
      </c>
      <c r="F22" s="132" t="str">
        <f t="shared" si="2"/>
        <v>Ótimo</v>
      </c>
      <c r="G22" s="130">
        <v>10</v>
      </c>
      <c r="H22" s="15">
        <v>0</v>
      </c>
      <c r="I22" s="81">
        <f t="shared" si="3"/>
        <v>0</v>
      </c>
      <c r="J22" s="77">
        <f t="shared" si="0"/>
        <v>0</v>
      </c>
      <c r="K22" s="265"/>
      <c r="M22" s="1"/>
    </row>
    <row r="23" spans="1:13" ht="17.25" customHeight="1" x14ac:dyDescent="0.2">
      <c r="A23" s="84">
        <v>17</v>
      </c>
      <c r="B23" s="322"/>
      <c r="C23" s="4" t="s">
        <v>71</v>
      </c>
      <c r="D23" s="126">
        <v>0</v>
      </c>
      <c r="E23" s="132" t="str">
        <f t="shared" si="1"/>
        <v>Ótimo</v>
      </c>
      <c r="F23" s="132" t="str">
        <f t="shared" si="2"/>
        <v>Ótimo</v>
      </c>
      <c r="G23" s="130">
        <v>10</v>
      </c>
      <c r="H23" s="15">
        <v>0</v>
      </c>
      <c r="I23" s="81">
        <f t="shared" si="3"/>
        <v>0</v>
      </c>
      <c r="J23" s="77">
        <f t="shared" si="0"/>
        <v>0</v>
      </c>
      <c r="K23" s="265"/>
      <c r="M23" s="1"/>
    </row>
    <row r="24" spans="1:13" ht="17.25" customHeight="1" x14ac:dyDescent="0.2">
      <c r="A24" s="84">
        <v>18</v>
      </c>
      <c r="B24" s="322"/>
      <c r="C24" s="23" t="s">
        <v>89</v>
      </c>
      <c r="D24" s="126">
        <v>0</v>
      </c>
      <c r="E24" s="132" t="str">
        <f t="shared" si="1"/>
        <v>Ótimo</v>
      </c>
      <c r="F24" s="132" t="str">
        <f t="shared" si="2"/>
        <v>Ótimo</v>
      </c>
      <c r="G24" s="130">
        <v>10</v>
      </c>
      <c r="H24" s="15">
        <v>0</v>
      </c>
      <c r="I24" s="81">
        <f t="shared" si="3"/>
        <v>0</v>
      </c>
      <c r="J24" s="77">
        <f t="shared" si="0"/>
        <v>0</v>
      </c>
      <c r="K24" s="265"/>
      <c r="M24" s="1"/>
    </row>
    <row r="25" spans="1:13" ht="17.25" customHeight="1" x14ac:dyDescent="0.2">
      <c r="A25" s="84">
        <v>19</v>
      </c>
      <c r="B25" s="322"/>
      <c r="C25" s="23" t="s">
        <v>79</v>
      </c>
      <c r="D25" s="126">
        <v>0</v>
      </c>
      <c r="E25" s="132" t="str">
        <f t="shared" si="1"/>
        <v>Ótimo</v>
      </c>
      <c r="F25" s="132" t="str">
        <f t="shared" si="2"/>
        <v>Ótimo</v>
      </c>
      <c r="G25" s="130">
        <v>10</v>
      </c>
      <c r="H25" s="15">
        <v>0</v>
      </c>
      <c r="I25" s="81">
        <f t="shared" si="3"/>
        <v>0</v>
      </c>
      <c r="J25" s="77">
        <f t="shared" si="0"/>
        <v>0</v>
      </c>
      <c r="K25" s="265"/>
      <c r="M25" s="1"/>
    </row>
    <row r="26" spans="1:13" ht="17.25" customHeight="1" thickBot="1" x14ac:dyDescent="0.25">
      <c r="A26" s="86">
        <v>20</v>
      </c>
      <c r="B26" s="322"/>
      <c r="C26" s="23" t="s">
        <v>78</v>
      </c>
      <c r="D26" s="126">
        <v>0</v>
      </c>
      <c r="E26" s="134" t="str">
        <f t="shared" si="1"/>
        <v>Ótimo</v>
      </c>
      <c r="F26" s="134" t="str">
        <f t="shared" si="2"/>
        <v>Ótimo</v>
      </c>
      <c r="G26" s="130">
        <v>10</v>
      </c>
      <c r="H26" s="15">
        <v>0</v>
      </c>
      <c r="I26" s="81">
        <f t="shared" si="3"/>
        <v>0</v>
      </c>
      <c r="J26" s="77">
        <f t="shared" si="0"/>
        <v>0</v>
      </c>
      <c r="K26" s="266"/>
      <c r="M26" s="1"/>
    </row>
    <row r="27" spans="1:13" ht="18" customHeight="1" thickBot="1" x14ac:dyDescent="0.25">
      <c r="B27" s="233"/>
      <c r="C27" s="234"/>
      <c r="D27" s="234"/>
      <c r="E27" s="319"/>
      <c r="F27" s="319"/>
      <c r="G27" s="234"/>
      <c r="H27" s="234"/>
      <c r="I27" s="234"/>
      <c r="J27" s="235"/>
      <c r="K27" s="20"/>
      <c r="M27" s="1"/>
    </row>
  </sheetData>
  <mergeCells count="13">
    <mergeCell ref="A2:K2"/>
    <mergeCell ref="A3:K3"/>
    <mergeCell ref="D5:J5"/>
    <mergeCell ref="B7:B11"/>
    <mergeCell ref="A6:B6"/>
    <mergeCell ref="B27:J27"/>
    <mergeCell ref="K5:K6"/>
    <mergeCell ref="K7:K26"/>
    <mergeCell ref="B12:B15"/>
    <mergeCell ref="B16:B19"/>
    <mergeCell ref="B20:B26"/>
    <mergeCell ref="A5:C5"/>
    <mergeCell ref="E6:F6"/>
  </mergeCells>
  <phoneticPr fontId="0" type="noConversion"/>
  <conditionalFormatting sqref="F7:F26">
    <cfRule type="beginsWith" dxfId="77" priority="1" operator="beginsWith" text="Bom">
      <formula>LEFT(F7,LEN("Bom"))="Bom"</formula>
    </cfRule>
    <cfRule type="beginsWith" dxfId="76" priority="2" operator="beginsWith" text="Ruim">
      <formula>LEFT(F7,LEN("Ruim"))="Ruim"</formula>
    </cfRule>
    <cfRule type="beginsWith" dxfId="75" priority="3" operator="beginsWith" text="Ótimo">
      <formula>LEFT(F7,LEN("Ótimo"))="Ótimo"</formula>
    </cfRule>
    <cfRule type="beginsWith" dxfId="74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3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T20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4.28515625" style="1" customWidth="1"/>
    <col min="2" max="2" width="19.85546875" style="1" customWidth="1"/>
    <col min="3" max="3" width="83.710937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" style="10" customWidth="1"/>
    <col min="12" max="12" width="20" style="1" bestFit="1" customWidth="1"/>
    <col min="13" max="13" width="16.140625" style="20" customWidth="1"/>
    <col min="14" max="14" width="11.85546875" style="1" customWidth="1"/>
    <col min="15" max="15" width="12.85546875" style="1" customWidth="1"/>
    <col min="16" max="17" width="12.5703125" style="1" bestFit="1" customWidth="1"/>
    <col min="18" max="16384" width="9.140625" style="1"/>
  </cols>
  <sheetData>
    <row r="2" spans="1:20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20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20" ht="11.25" customHeight="1" thickBot="1" x14ac:dyDescent="0.25">
      <c r="B4" s="5"/>
      <c r="C4" s="5"/>
      <c r="M4" s="1"/>
    </row>
    <row r="5" spans="1:20" ht="35.25" thickBot="1" x14ac:dyDescent="0.25">
      <c r="A5" s="324" t="s">
        <v>115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  <c r="M5" s="1"/>
    </row>
    <row r="6" spans="1:20" ht="52.5" customHeight="1" thickBot="1" x14ac:dyDescent="0.25">
      <c r="A6" s="335" t="s">
        <v>4</v>
      </c>
      <c r="B6" s="336"/>
      <c r="C6" s="136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320"/>
      <c r="M6" s="1"/>
    </row>
    <row r="7" spans="1:20" ht="17.25" customHeight="1" x14ac:dyDescent="0.2">
      <c r="A7" s="122">
        <v>1</v>
      </c>
      <c r="B7" s="333" t="s">
        <v>83</v>
      </c>
      <c r="C7" s="26" t="s">
        <v>81</v>
      </c>
      <c r="D7" s="74">
        <v>0</v>
      </c>
      <c r="E7" s="74" t="str">
        <f>IF(D7&gt;=7,"Péssimo",IF(D7&gt;=4,"Ruim",IF(D7&gt;=1,"Bom",IF(D7=0,"Ótimo",))))</f>
        <v>Ótimo</v>
      </c>
      <c r="F7" s="74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2" si="0">IF(D7&gt;=I7,D7-I7,0)</f>
        <v>0</v>
      </c>
      <c r="K7" s="264">
        <f>IFERROR(SUM(J7:J12)/SUM(G7:G12),0)/10</f>
        <v>0</v>
      </c>
      <c r="M7" s="1"/>
      <c r="T7" s="41"/>
    </row>
    <row r="8" spans="1:20" ht="17.25" customHeight="1" x14ac:dyDescent="0.2">
      <c r="A8" s="84">
        <v>2</v>
      </c>
      <c r="B8" s="333"/>
      <c r="C8" s="26" t="s">
        <v>82</v>
      </c>
      <c r="D8" s="72">
        <v>0</v>
      </c>
      <c r="E8" s="72" t="str">
        <f>IF(D8&gt;=7,"Péssimo",IF(D8&gt;=4,"Ruim",IF(D8&gt;=1,"Bom",IF(D8=0,"Ótimo",))))</f>
        <v>Ótimo</v>
      </c>
      <c r="F8" s="72" t="str">
        <f t="shared" ref="F8:F12" si="1">E8</f>
        <v>Ótimo</v>
      </c>
      <c r="G8" s="43">
        <v>10</v>
      </c>
      <c r="H8" s="15">
        <v>0</v>
      </c>
      <c r="I8" s="80">
        <f t="shared" ref="I8:I12" si="2">H8*G8</f>
        <v>0</v>
      </c>
      <c r="J8" s="76">
        <f t="shared" si="0"/>
        <v>0</v>
      </c>
      <c r="K8" s="265"/>
      <c r="M8" s="1"/>
    </row>
    <row r="9" spans="1:20" ht="17.25" customHeight="1" x14ac:dyDescent="0.2">
      <c r="A9" s="84">
        <v>3</v>
      </c>
      <c r="B9" s="333"/>
      <c r="C9" s="161" t="s">
        <v>88</v>
      </c>
      <c r="D9" s="72">
        <v>0</v>
      </c>
      <c r="E9" s="72" t="str">
        <f t="shared" ref="E9:E12" si="3">IF(D9&gt;=7,"Péssimo",IF(D9&gt;=4,"Ruim",IF(D9&gt;=1,"Bom",IF(D9=0,"Ótimo",IF(D9=" "," ",)))))</f>
        <v>Ótimo</v>
      </c>
      <c r="F9" s="72" t="str">
        <f t="shared" si="1"/>
        <v>Ótimo</v>
      </c>
      <c r="G9" s="43">
        <v>10</v>
      </c>
      <c r="H9" s="15">
        <v>0</v>
      </c>
      <c r="I9" s="81">
        <f t="shared" si="2"/>
        <v>0</v>
      </c>
      <c r="J9" s="77">
        <f t="shared" si="0"/>
        <v>0</v>
      </c>
      <c r="K9" s="265"/>
      <c r="L9" s="12"/>
      <c r="M9" s="1"/>
      <c r="P9" s="12"/>
      <c r="Q9" s="12"/>
    </row>
    <row r="10" spans="1:20" ht="17.25" customHeight="1" x14ac:dyDescent="0.2">
      <c r="A10" s="84">
        <v>4</v>
      </c>
      <c r="B10" s="333"/>
      <c r="C10" s="25" t="s">
        <v>18</v>
      </c>
      <c r="D10" s="72">
        <v>0</v>
      </c>
      <c r="E10" s="72" t="str">
        <f t="shared" si="3"/>
        <v>Ótimo</v>
      </c>
      <c r="F10" s="72" t="str">
        <f t="shared" si="1"/>
        <v>Ótimo</v>
      </c>
      <c r="G10" s="43">
        <v>10</v>
      </c>
      <c r="H10" s="15">
        <v>0</v>
      </c>
      <c r="I10" s="81">
        <f>H10*G10</f>
        <v>0</v>
      </c>
      <c r="J10" s="77">
        <f t="shared" si="0"/>
        <v>0</v>
      </c>
      <c r="K10" s="265"/>
      <c r="M10" s="1"/>
    </row>
    <row r="11" spans="1:20" ht="17.25" customHeight="1" x14ac:dyDescent="0.2">
      <c r="A11" s="84">
        <v>5</v>
      </c>
      <c r="B11" s="333"/>
      <c r="C11" s="25" t="s">
        <v>84</v>
      </c>
      <c r="D11" s="72">
        <v>0</v>
      </c>
      <c r="E11" s="72" t="str">
        <f t="shared" si="3"/>
        <v>Ótimo</v>
      </c>
      <c r="F11" s="72" t="str">
        <f t="shared" si="1"/>
        <v>Ótimo</v>
      </c>
      <c r="G11" s="43">
        <v>10</v>
      </c>
      <c r="H11" s="15">
        <v>0</v>
      </c>
      <c r="I11" s="81">
        <f>H11*G11</f>
        <v>0</v>
      </c>
      <c r="J11" s="77">
        <f t="shared" si="0"/>
        <v>0</v>
      </c>
      <c r="K11" s="265"/>
      <c r="M11" s="1"/>
    </row>
    <row r="12" spans="1:20" ht="17.25" customHeight="1" thickBot="1" x14ac:dyDescent="0.25">
      <c r="A12" s="84">
        <v>6</v>
      </c>
      <c r="B12" s="334"/>
      <c r="C12" s="26" t="s">
        <v>16</v>
      </c>
      <c r="D12" s="72">
        <v>0</v>
      </c>
      <c r="E12" s="85" t="str">
        <f t="shared" si="3"/>
        <v>Ótimo</v>
      </c>
      <c r="F12" s="85" t="str">
        <f t="shared" si="1"/>
        <v>Ótimo</v>
      </c>
      <c r="G12" s="43">
        <v>10</v>
      </c>
      <c r="H12" s="15">
        <v>0</v>
      </c>
      <c r="I12" s="79">
        <f t="shared" si="2"/>
        <v>0</v>
      </c>
      <c r="J12" s="76">
        <f t="shared" si="0"/>
        <v>0</v>
      </c>
      <c r="K12" s="266"/>
      <c r="M12" s="1"/>
      <c r="R12" s="10"/>
    </row>
    <row r="13" spans="1:20" ht="18" customHeight="1" thickBot="1" x14ac:dyDescent="0.25">
      <c r="B13" s="18"/>
      <c r="C13" s="234"/>
      <c r="D13" s="234"/>
      <c r="E13" s="234"/>
      <c r="F13" s="234"/>
      <c r="G13" s="234"/>
      <c r="H13" s="234"/>
      <c r="I13" s="234"/>
      <c r="J13" s="235"/>
      <c r="K13" s="20"/>
      <c r="M13" s="1"/>
    </row>
    <row r="16" spans="1:20" ht="12.75" customHeight="1" x14ac:dyDescent="0.2">
      <c r="D16" s="1"/>
      <c r="E16" s="1"/>
      <c r="F16" s="1"/>
      <c r="K16" s="1"/>
      <c r="M16" s="1"/>
    </row>
    <row r="17" s="1" customFormat="1" ht="13.5" customHeight="1" x14ac:dyDescent="0.2"/>
    <row r="18" s="1" customFormat="1" x14ac:dyDescent="0.2"/>
    <row r="19" s="1" customFormat="1" x14ac:dyDescent="0.2"/>
    <row r="20" s="1" customFormat="1" x14ac:dyDescent="0.2"/>
  </sheetData>
  <mergeCells count="10">
    <mergeCell ref="C13:J13"/>
    <mergeCell ref="K7:K12"/>
    <mergeCell ref="B7:B12"/>
    <mergeCell ref="A2:K2"/>
    <mergeCell ref="A3:K3"/>
    <mergeCell ref="D5:J5"/>
    <mergeCell ref="A6:B6"/>
    <mergeCell ref="A5:C5"/>
    <mergeCell ref="K5:K6"/>
    <mergeCell ref="E6:F6"/>
  </mergeCells>
  <conditionalFormatting sqref="F7:F12">
    <cfRule type="beginsWith" dxfId="73" priority="1" operator="beginsWith" text="Bom">
      <formula>LEFT(F7,LEN("Bom"))="Bom"</formula>
    </cfRule>
    <cfRule type="beginsWith" dxfId="72" priority="2" operator="beginsWith" text="Ruim">
      <formula>LEFT(F7,LEN("Ruim"))="Ruim"</formula>
    </cfRule>
    <cfRule type="beginsWith" dxfId="71" priority="3" operator="beginsWith" text="Ótimo">
      <formula>LEFT(F7,LEN("Ótimo"))="Ótimo"</formula>
    </cfRule>
    <cfRule type="beginsWith" dxfId="70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74" orientation="landscape" r:id="rId1"/>
  <headerFooter alignWithMargins="0"/>
  <colBreaks count="1" manualBreakCount="1">
    <brk id="30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T20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7.28515625" style="2" customWidth="1"/>
    <col min="5" max="5" width="14.28515625" style="2" customWidth="1"/>
    <col min="6" max="6" width="5" style="2" customWidth="1"/>
    <col min="7" max="7" width="15" style="1" customWidth="1"/>
    <col min="8" max="8" width="11.85546875" style="1" customWidth="1"/>
    <col min="9" max="9" width="11.7109375" style="1" customWidth="1"/>
    <col min="10" max="10" width="11.85546875" style="1" customWidth="1"/>
    <col min="11" max="11" width="11.7109375" style="10" customWidth="1"/>
    <col min="12" max="12" width="14.42578125" style="1" customWidth="1"/>
    <col min="13" max="13" width="13.7109375" style="20" bestFit="1" customWidth="1"/>
    <col min="14" max="14" width="11.85546875" style="1" customWidth="1"/>
    <col min="15" max="15" width="12.85546875" style="1" customWidth="1"/>
    <col min="16" max="17" width="12.5703125" style="1" bestFit="1" customWidth="1"/>
    <col min="18" max="16384" width="9.140625" style="1"/>
  </cols>
  <sheetData>
    <row r="2" spans="1:20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20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20" ht="11.25" customHeight="1" thickBot="1" x14ac:dyDescent="0.25">
      <c r="B4" s="5"/>
      <c r="C4" s="5"/>
      <c r="M4" s="1"/>
    </row>
    <row r="5" spans="1:20" ht="35.25" thickBot="1" x14ac:dyDescent="0.25">
      <c r="A5" s="324" t="s">
        <v>116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  <c r="M5" s="1"/>
    </row>
    <row r="6" spans="1:20" ht="36.75" customHeight="1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  <c r="M6" s="1"/>
      <c r="P6" s="20"/>
      <c r="Q6" s="20"/>
      <c r="R6" s="20"/>
    </row>
    <row r="7" spans="1:20" ht="17.25" customHeight="1" x14ac:dyDescent="0.2">
      <c r="A7" s="137">
        <v>1</v>
      </c>
      <c r="B7" s="333" t="s">
        <v>195</v>
      </c>
      <c r="C7" s="4" t="s">
        <v>81</v>
      </c>
      <c r="D7" s="72">
        <v>0</v>
      </c>
      <c r="E7" s="96" t="str">
        <f>IF(D7&gt;=7,"Péssimo",IF(D7&gt;=4,"Ruim",IF(D7&gt;=1,"Bom",IF(D7=0,"Ótimo",))))</f>
        <v>Ótimo</v>
      </c>
      <c r="F7" s="96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1" si="0">IF(D7&gt;=I7,D7-I7,0)</f>
        <v>0</v>
      </c>
      <c r="K7" s="264">
        <f>IFERROR(SUM(J7:J11)/SUM(G7:G11),0)/10</f>
        <v>0</v>
      </c>
      <c r="M7" s="1"/>
      <c r="P7" s="20"/>
      <c r="Q7" s="20"/>
      <c r="R7" s="20"/>
      <c r="T7" s="41"/>
    </row>
    <row r="8" spans="1:20" ht="17.25" customHeight="1" x14ac:dyDescent="0.2">
      <c r="A8" s="84">
        <v>2</v>
      </c>
      <c r="B8" s="333"/>
      <c r="C8" s="7" t="s">
        <v>88</v>
      </c>
      <c r="D8" s="73">
        <v>0</v>
      </c>
      <c r="E8" s="72" t="str">
        <f>IF(D8&gt;=7,"Péssimo",IF(D8&gt;=4,"Ruim",IF(D8&gt;=1,"Bom",IF(D8=0,"Ótimo",))))</f>
        <v>Ótimo</v>
      </c>
      <c r="F8" s="72" t="str">
        <f t="shared" ref="F8:F11" si="1">E8</f>
        <v>Ótimo</v>
      </c>
      <c r="G8" s="48">
        <v>10</v>
      </c>
      <c r="H8" s="49">
        <v>0</v>
      </c>
      <c r="I8" s="80">
        <f t="shared" ref="I8:I11" si="2">H8*G8</f>
        <v>0</v>
      </c>
      <c r="J8" s="76">
        <f t="shared" si="0"/>
        <v>0</v>
      </c>
      <c r="K8" s="265"/>
      <c r="M8" s="1"/>
      <c r="P8" s="20"/>
      <c r="Q8" s="20"/>
      <c r="R8" s="20"/>
    </row>
    <row r="9" spans="1:20" ht="17.25" customHeight="1" x14ac:dyDescent="0.2">
      <c r="A9" s="84">
        <v>3</v>
      </c>
      <c r="B9" s="333"/>
      <c r="C9" s="23" t="s">
        <v>87</v>
      </c>
      <c r="D9" s="74">
        <v>0</v>
      </c>
      <c r="E9" s="72" t="str">
        <f t="shared" ref="E9:E11" si="3">IF(D9&gt;=7,"Péssimo",IF(D9&gt;=4,"Ruim",IF(D9&gt;=1,"Bom",IF(D9=0,"Ótimo",IF(D9=" "," ",)))))</f>
        <v>Ótimo</v>
      </c>
      <c r="F9" s="72" t="str">
        <f t="shared" si="1"/>
        <v>Ótimo</v>
      </c>
      <c r="G9" s="45">
        <v>10</v>
      </c>
      <c r="H9" s="17">
        <v>0</v>
      </c>
      <c r="I9" s="81">
        <f>H9*G9</f>
        <v>0</v>
      </c>
      <c r="J9" s="77">
        <f t="shared" si="0"/>
        <v>0</v>
      </c>
      <c r="K9" s="265"/>
      <c r="M9" s="1"/>
    </row>
    <row r="10" spans="1:20" ht="17.25" customHeight="1" x14ac:dyDescent="0.2">
      <c r="A10" s="84">
        <v>4</v>
      </c>
      <c r="B10" s="333"/>
      <c r="C10" s="23" t="s">
        <v>85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5"/>
      <c r="M10" s="1"/>
    </row>
    <row r="11" spans="1:20" ht="17.25" customHeight="1" thickBot="1" x14ac:dyDescent="0.25">
      <c r="A11" s="86">
        <v>5</v>
      </c>
      <c r="B11" s="334"/>
      <c r="C11" s="4" t="s">
        <v>86</v>
      </c>
      <c r="D11" s="74">
        <v>0</v>
      </c>
      <c r="E11" s="85" t="str">
        <f t="shared" si="3"/>
        <v>Ótimo</v>
      </c>
      <c r="F11" s="85" t="str">
        <f t="shared" si="1"/>
        <v>Ótimo</v>
      </c>
      <c r="G11" s="45">
        <v>10</v>
      </c>
      <c r="H11" s="15">
        <v>0</v>
      </c>
      <c r="I11" s="81">
        <f t="shared" si="2"/>
        <v>0</v>
      </c>
      <c r="J11" s="77">
        <f t="shared" si="0"/>
        <v>0</v>
      </c>
      <c r="K11" s="266"/>
      <c r="M11" s="1"/>
    </row>
    <row r="12" spans="1:20" ht="18" customHeight="1" thickBot="1" x14ac:dyDescent="0.25">
      <c r="B12" s="233"/>
      <c r="C12" s="234"/>
      <c r="D12" s="234"/>
      <c r="E12" s="234"/>
      <c r="F12" s="234"/>
      <c r="G12" s="234"/>
      <c r="H12" s="234"/>
      <c r="I12" s="234"/>
      <c r="J12" s="235"/>
      <c r="K12" s="1"/>
      <c r="M12" s="1"/>
    </row>
    <row r="16" spans="1:20" ht="12.75" customHeight="1" x14ac:dyDescent="0.2">
      <c r="D16" s="1"/>
      <c r="E16" s="1"/>
      <c r="F16" s="1"/>
      <c r="K16" s="1"/>
      <c r="M16" s="1"/>
    </row>
    <row r="17" s="1" customFormat="1" ht="13.5" customHeight="1" x14ac:dyDescent="0.2"/>
    <row r="18" s="1" customFormat="1" x14ac:dyDescent="0.2"/>
    <row r="19" s="1" customFormat="1" x14ac:dyDescent="0.2"/>
    <row r="20" s="1" customFormat="1" x14ac:dyDescent="0.2"/>
  </sheetData>
  <mergeCells count="10">
    <mergeCell ref="B12:J12"/>
    <mergeCell ref="A2:K2"/>
    <mergeCell ref="A3:K3"/>
    <mergeCell ref="D5:J5"/>
    <mergeCell ref="A6:B6"/>
    <mergeCell ref="B7:B11"/>
    <mergeCell ref="A5:C5"/>
    <mergeCell ref="E6:F6"/>
    <mergeCell ref="K5:K6"/>
    <mergeCell ref="K7:K11"/>
  </mergeCells>
  <conditionalFormatting sqref="F7:F11">
    <cfRule type="beginsWith" dxfId="69" priority="1" operator="beginsWith" text="Bom">
      <formula>LEFT(F7,LEN("Bom"))="Bom"</formula>
    </cfRule>
    <cfRule type="beginsWith" dxfId="68" priority="2" operator="beginsWith" text="Ruim">
      <formula>LEFT(F7,LEN("Ruim"))="Ruim"</formula>
    </cfRule>
    <cfRule type="beginsWith" dxfId="67" priority="3" operator="beginsWith" text="Ótimo">
      <formula>LEFT(F7,LEN("Ótimo"))="Ótimo"</formula>
    </cfRule>
    <cfRule type="beginsWith" dxfId="66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30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O27"/>
  <sheetViews>
    <sheetView showGridLines="0" topLeftCell="A4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102.425781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2" width="12.5703125" style="1" bestFit="1" customWidth="1"/>
    <col min="13" max="16384" width="9.140625" style="1"/>
  </cols>
  <sheetData>
    <row r="2" spans="1:15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5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5" ht="11.25" customHeight="1" thickBot="1" x14ac:dyDescent="0.25">
      <c r="B4" s="5"/>
      <c r="C4" s="5"/>
    </row>
    <row r="5" spans="1:15" ht="35.25" thickBot="1" x14ac:dyDescent="0.25">
      <c r="A5" s="324" t="s">
        <v>182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15" ht="39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320"/>
    </row>
    <row r="7" spans="1:15" ht="17.25" customHeight="1" x14ac:dyDescent="0.2">
      <c r="A7" s="122">
        <v>1</v>
      </c>
      <c r="B7" s="331" t="s">
        <v>123</v>
      </c>
      <c r="C7" s="55" t="s">
        <v>124</v>
      </c>
      <c r="D7" s="72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6">
        <f>H7*G7</f>
        <v>0</v>
      </c>
      <c r="J7" s="76">
        <f t="shared" ref="J7:J26" si="0">IF(D7&gt;=I7,D7-I7,0)</f>
        <v>0</v>
      </c>
      <c r="K7" s="264">
        <f>IFERROR(SUM(J7:J26)/SUM(G7:G26),0)/10</f>
        <v>0</v>
      </c>
      <c r="O7" s="41"/>
    </row>
    <row r="8" spans="1:15" ht="17.25" customHeight="1" x14ac:dyDescent="0.2">
      <c r="A8" s="84">
        <v>2</v>
      </c>
      <c r="B8" s="331"/>
      <c r="C8" s="55" t="s">
        <v>125</v>
      </c>
      <c r="D8" s="72">
        <v>0</v>
      </c>
      <c r="E8" s="72" t="str">
        <f t="shared" ref="E8:E26" si="1">IF(D8&gt;=7,"Péssimo",IF(D8&gt;=4,"Ruim",IF(D8&gt;=1,"Bom",IF(D8=0,"Ótimo",))))</f>
        <v>Ótimo</v>
      </c>
      <c r="F8" s="72" t="str">
        <f t="shared" ref="F8:F26" si="2">E8</f>
        <v>Ótimo</v>
      </c>
      <c r="G8" s="43">
        <v>10</v>
      </c>
      <c r="H8" s="15">
        <v>0</v>
      </c>
      <c r="I8" s="76">
        <f>H8*G8</f>
        <v>0</v>
      </c>
      <c r="J8" s="76">
        <f>IF(D8&gt;=I8,D8-I8,0)</f>
        <v>0</v>
      </c>
      <c r="K8" s="265"/>
    </row>
    <row r="9" spans="1:15" ht="17.25" customHeight="1" x14ac:dyDescent="0.2">
      <c r="A9" s="84">
        <v>3</v>
      </c>
      <c r="B9" s="331"/>
      <c r="C9" s="55" t="s">
        <v>126</v>
      </c>
      <c r="D9" s="72">
        <v>0</v>
      </c>
      <c r="E9" s="72" t="str">
        <f t="shared" si="1"/>
        <v>Ótimo</v>
      </c>
      <c r="F9" s="72" t="str">
        <f t="shared" si="2"/>
        <v>Ótimo</v>
      </c>
      <c r="G9" s="43">
        <v>10</v>
      </c>
      <c r="H9" s="15">
        <v>0</v>
      </c>
      <c r="I9" s="76">
        <f t="shared" ref="I9:I26" si="3">H9*G9</f>
        <v>0</v>
      </c>
      <c r="J9" s="76">
        <f t="shared" si="0"/>
        <v>0</v>
      </c>
      <c r="K9" s="265"/>
    </row>
    <row r="10" spans="1:15" ht="17.25" customHeight="1" x14ac:dyDescent="0.2">
      <c r="A10" s="84">
        <v>4</v>
      </c>
      <c r="B10" s="331"/>
      <c r="C10" s="55" t="s">
        <v>127</v>
      </c>
      <c r="D10" s="72">
        <v>0</v>
      </c>
      <c r="E10" s="72" t="str">
        <f t="shared" si="1"/>
        <v>Ótimo</v>
      </c>
      <c r="F10" s="72" t="str">
        <f t="shared" si="2"/>
        <v>Ótimo</v>
      </c>
      <c r="G10" s="43">
        <v>10</v>
      </c>
      <c r="H10" s="15">
        <v>0</v>
      </c>
      <c r="I10" s="76">
        <f t="shared" si="3"/>
        <v>0</v>
      </c>
      <c r="J10" s="76">
        <f t="shared" si="0"/>
        <v>0</v>
      </c>
      <c r="K10" s="265"/>
    </row>
    <row r="11" spans="1:15" ht="17.25" customHeight="1" thickBot="1" x14ac:dyDescent="0.25">
      <c r="A11" s="84">
        <v>5</v>
      </c>
      <c r="B11" s="331"/>
      <c r="C11" s="56" t="s">
        <v>128</v>
      </c>
      <c r="D11" s="85">
        <v>0</v>
      </c>
      <c r="E11" s="85" t="str">
        <f t="shared" si="1"/>
        <v>Ótimo</v>
      </c>
      <c r="F11" s="85" t="str">
        <f t="shared" si="2"/>
        <v>Ótimo</v>
      </c>
      <c r="G11" s="44">
        <v>10</v>
      </c>
      <c r="H11" s="16">
        <v>0</v>
      </c>
      <c r="I11" s="93">
        <f t="shared" si="3"/>
        <v>0</v>
      </c>
      <c r="J11" s="93">
        <f t="shared" si="0"/>
        <v>0</v>
      </c>
      <c r="K11" s="265"/>
    </row>
    <row r="12" spans="1:15" ht="17.25" customHeight="1" x14ac:dyDescent="0.2">
      <c r="A12" s="84">
        <v>6</v>
      </c>
      <c r="B12" s="331"/>
      <c r="C12" s="57" t="s">
        <v>129</v>
      </c>
      <c r="D12" s="74">
        <v>0</v>
      </c>
      <c r="E12" s="74" t="str">
        <f t="shared" si="1"/>
        <v>Ótimo</v>
      </c>
      <c r="F12" s="74" t="str">
        <f t="shared" si="2"/>
        <v>Ótimo</v>
      </c>
      <c r="G12" s="45">
        <v>10</v>
      </c>
      <c r="H12" s="15">
        <v>0</v>
      </c>
      <c r="I12" s="77">
        <f>H12*G12</f>
        <v>0</v>
      </c>
      <c r="J12" s="77">
        <f t="shared" si="0"/>
        <v>0</v>
      </c>
      <c r="K12" s="265"/>
    </row>
    <row r="13" spans="1:15" ht="17.25" customHeight="1" x14ac:dyDescent="0.2">
      <c r="A13" s="84">
        <v>7</v>
      </c>
      <c r="B13" s="331"/>
      <c r="C13" s="58" t="s">
        <v>130</v>
      </c>
      <c r="D13" s="74">
        <v>0</v>
      </c>
      <c r="E13" s="72" t="str">
        <f t="shared" si="1"/>
        <v>Ótimo</v>
      </c>
      <c r="F13" s="72" t="str">
        <f t="shared" si="2"/>
        <v>Ótimo</v>
      </c>
      <c r="G13" s="45">
        <v>10</v>
      </c>
      <c r="H13" s="15">
        <v>0</v>
      </c>
      <c r="I13" s="77">
        <f t="shared" si="3"/>
        <v>0</v>
      </c>
      <c r="J13" s="77">
        <f t="shared" si="0"/>
        <v>0</v>
      </c>
      <c r="K13" s="265"/>
      <c r="M13" s="10"/>
    </row>
    <row r="14" spans="1:15" ht="17.25" customHeight="1" x14ac:dyDescent="0.2">
      <c r="A14" s="84">
        <v>8</v>
      </c>
      <c r="B14" s="331"/>
      <c r="C14" s="58" t="s">
        <v>131</v>
      </c>
      <c r="D14" s="74">
        <v>0</v>
      </c>
      <c r="E14" s="72" t="str">
        <f t="shared" si="1"/>
        <v>Ótimo</v>
      </c>
      <c r="F14" s="72" t="str">
        <f t="shared" si="2"/>
        <v>Ótimo</v>
      </c>
      <c r="G14" s="45">
        <v>10</v>
      </c>
      <c r="H14" s="15">
        <v>0</v>
      </c>
      <c r="I14" s="77">
        <f t="shared" si="3"/>
        <v>0</v>
      </c>
      <c r="J14" s="77">
        <f t="shared" si="0"/>
        <v>0</v>
      </c>
      <c r="K14" s="265"/>
    </row>
    <row r="15" spans="1:15" ht="17.25" customHeight="1" x14ac:dyDescent="0.2">
      <c r="A15" s="84">
        <v>9</v>
      </c>
      <c r="B15" s="331"/>
      <c r="C15" s="58" t="s">
        <v>132</v>
      </c>
      <c r="D15" s="74">
        <v>0</v>
      </c>
      <c r="E15" s="72" t="str">
        <f t="shared" si="1"/>
        <v>Ótimo</v>
      </c>
      <c r="F15" s="72" t="str">
        <f t="shared" si="2"/>
        <v>Ótimo</v>
      </c>
      <c r="G15" s="45">
        <v>10</v>
      </c>
      <c r="H15" s="15">
        <v>0</v>
      </c>
      <c r="I15" s="77">
        <f t="shared" si="3"/>
        <v>0</v>
      </c>
      <c r="J15" s="77">
        <f t="shared" si="0"/>
        <v>0</v>
      </c>
      <c r="K15" s="265"/>
    </row>
    <row r="16" spans="1:15" ht="17.25" customHeight="1" thickBot="1" x14ac:dyDescent="0.25">
      <c r="A16" s="84">
        <v>10</v>
      </c>
      <c r="B16" s="332"/>
      <c r="C16" s="59" t="s">
        <v>133</v>
      </c>
      <c r="D16" s="120">
        <v>0</v>
      </c>
      <c r="E16" s="85" t="str">
        <f t="shared" si="1"/>
        <v>Ótimo</v>
      </c>
      <c r="F16" s="85" t="str">
        <f t="shared" si="2"/>
        <v>Ótimo</v>
      </c>
      <c r="G16" s="46">
        <v>10</v>
      </c>
      <c r="H16" s="16">
        <v>0</v>
      </c>
      <c r="I16" s="98">
        <f t="shared" si="3"/>
        <v>0</v>
      </c>
      <c r="J16" s="98">
        <f t="shared" si="0"/>
        <v>0</v>
      </c>
      <c r="K16" s="265"/>
    </row>
    <row r="17" spans="1:11" ht="17.25" customHeight="1" x14ac:dyDescent="0.2">
      <c r="A17" s="84">
        <v>11</v>
      </c>
      <c r="B17" s="331" t="s">
        <v>134</v>
      </c>
      <c r="C17" s="22" t="s">
        <v>74</v>
      </c>
      <c r="D17" s="74">
        <v>0</v>
      </c>
      <c r="E17" s="74" t="str">
        <f t="shared" si="1"/>
        <v>Ótimo</v>
      </c>
      <c r="F17" s="74" t="str">
        <f t="shared" si="2"/>
        <v>Ótimo</v>
      </c>
      <c r="G17" s="45">
        <v>10</v>
      </c>
      <c r="H17" s="17">
        <v>0</v>
      </c>
      <c r="I17" s="77">
        <f t="shared" si="3"/>
        <v>0</v>
      </c>
      <c r="J17" s="77">
        <f t="shared" si="0"/>
        <v>0</v>
      </c>
      <c r="K17" s="265"/>
    </row>
    <row r="18" spans="1:11" ht="17.25" customHeight="1" x14ac:dyDescent="0.2">
      <c r="A18" s="84">
        <v>12</v>
      </c>
      <c r="B18" s="331"/>
      <c r="C18" s="22" t="s">
        <v>75</v>
      </c>
      <c r="D18" s="74">
        <v>0</v>
      </c>
      <c r="E18" s="72" t="str">
        <f t="shared" si="1"/>
        <v>Ótimo</v>
      </c>
      <c r="F18" s="72" t="str">
        <f t="shared" si="2"/>
        <v>Ótimo</v>
      </c>
      <c r="G18" s="45">
        <v>10</v>
      </c>
      <c r="H18" s="15">
        <v>0</v>
      </c>
      <c r="I18" s="77">
        <f t="shared" si="3"/>
        <v>0</v>
      </c>
      <c r="J18" s="77">
        <f t="shared" si="0"/>
        <v>0</v>
      </c>
      <c r="K18" s="265"/>
    </row>
    <row r="19" spans="1:11" ht="17.25" customHeight="1" x14ac:dyDescent="0.2">
      <c r="A19" s="84">
        <v>13</v>
      </c>
      <c r="B19" s="331"/>
      <c r="C19" s="23" t="s">
        <v>76</v>
      </c>
      <c r="D19" s="74">
        <v>0</v>
      </c>
      <c r="E19" s="72" t="str">
        <f t="shared" si="1"/>
        <v>Ótimo</v>
      </c>
      <c r="F19" s="72" t="str">
        <f t="shared" si="2"/>
        <v>Ótimo</v>
      </c>
      <c r="G19" s="45">
        <v>10</v>
      </c>
      <c r="H19" s="15">
        <v>0</v>
      </c>
      <c r="I19" s="77">
        <f t="shared" si="3"/>
        <v>0</v>
      </c>
      <c r="J19" s="77">
        <f t="shared" si="0"/>
        <v>0</v>
      </c>
      <c r="K19" s="265"/>
    </row>
    <row r="20" spans="1:11" ht="17.25" customHeight="1" thickBot="1" x14ac:dyDescent="0.25">
      <c r="A20" s="84">
        <v>14</v>
      </c>
      <c r="B20" s="331"/>
      <c r="C20" s="23" t="s">
        <v>77</v>
      </c>
      <c r="D20" s="74">
        <v>0</v>
      </c>
      <c r="E20" s="85" t="str">
        <f t="shared" si="1"/>
        <v>Ótimo</v>
      </c>
      <c r="F20" s="85" t="str">
        <f t="shared" si="2"/>
        <v>Ótimo</v>
      </c>
      <c r="G20" s="45">
        <v>10</v>
      </c>
      <c r="H20" s="16">
        <v>0</v>
      </c>
      <c r="I20" s="77">
        <f t="shared" si="3"/>
        <v>0</v>
      </c>
      <c r="J20" s="77">
        <f t="shared" si="0"/>
        <v>0</v>
      </c>
      <c r="K20" s="265"/>
    </row>
    <row r="21" spans="1:11" ht="17.25" customHeight="1" x14ac:dyDescent="0.2">
      <c r="A21" s="84">
        <v>15</v>
      </c>
      <c r="B21" s="330" t="s">
        <v>135</v>
      </c>
      <c r="C21" s="60" t="s">
        <v>136</v>
      </c>
      <c r="D21" s="96">
        <v>0</v>
      </c>
      <c r="E21" s="74" t="str">
        <f t="shared" si="1"/>
        <v>Ótimo</v>
      </c>
      <c r="F21" s="74" t="str">
        <f t="shared" si="2"/>
        <v>Ótimo</v>
      </c>
      <c r="G21" s="42">
        <v>10</v>
      </c>
      <c r="H21" s="17">
        <v>0</v>
      </c>
      <c r="I21" s="102">
        <f t="shared" si="3"/>
        <v>0</v>
      </c>
      <c r="J21" s="102">
        <f t="shared" si="0"/>
        <v>0</v>
      </c>
      <c r="K21" s="265"/>
    </row>
    <row r="22" spans="1:11" ht="27.75" customHeight="1" x14ac:dyDescent="0.2">
      <c r="A22" s="84">
        <v>16</v>
      </c>
      <c r="B22" s="331"/>
      <c r="C22" s="121" t="s">
        <v>137</v>
      </c>
      <c r="D22" s="74">
        <v>0</v>
      </c>
      <c r="E22" s="72" t="str">
        <f t="shared" si="1"/>
        <v>Ótimo</v>
      </c>
      <c r="F22" s="72" t="str">
        <f t="shared" si="2"/>
        <v>Ótimo</v>
      </c>
      <c r="G22" s="45">
        <v>10</v>
      </c>
      <c r="H22" s="15">
        <v>0</v>
      </c>
      <c r="I22" s="77">
        <f t="shared" si="3"/>
        <v>0</v>
      </c>
      <c r="J22" s="77">
        <f t="shared" si="0"/>
        <v>0</v>
      </c>
      <c r="K22" s="265"/>
    </row>
    <row r="23" spans="1:11" ht="17.25" customHeight="1" x14ac:dyDescent="0.2">
      <c r="A23" s="84">
        <v>17</v>
      </c>
      <c r="B23" s="331"/>
      <c r="C23" s="58" t="s">
        <v>138</v>
      </c>
      <c r="D23" s="74">
        <v>0</v>
      </c>
      <c r="E23" s="72" t="str">
        <f t="shared" si="1"/>
        <v>Ótimo</v>
      </c>
      <c r="F23" s="72" t="str">
        <f t="shared" si="2"/>
        <v>Ótimo</v>
      </c>
      <c r="G23" s="45">
        <v>10</v>
      </c>
      <c r="H23" s="15">
        <v>0</v>
      </c>
      <c r="I23" s="77">
        <f t="shared" si="3"/>
        <v>0</v>
      </c>
      <c r="J23" s="77">
        <f t="shared" si="0"/>
        <v>0</v>
      </c>
      <c r="K23" s="265"/>
    </row>
    <row r="24" spans="1:11" ht="17.25" customHeight="1" x14ac:dyDescent="0.2">
      <c r="A24" s="84">
        <v>18</v>
      </c>
      <c r="B24" s="331"/>
      <c r="C24" s="58" t="s">
        <v>139</v>
      </c>
      <c r="D24" s="74">
        <v>0</v>
      </c>
      <c r="E24" s="72" t="str">
        <f t="shared" si="1"/>
        <v>Ótimo</v>
      </c>
      <c r="F24" s="72" t="str">
        <f t="shared" si="2"/>
        <v>Ótimo</v>
      </c>
      <c r="G24" s="45">
        <v>10</v>
      </c>
      <c r="H24" s="15">
        <v>0</v>
      </c>
      <c r="I24" s="77">
        <f t="shared" si="3"/>
        <v>0</v>
      </c>
      <c r="J24" s="77">
        <f t="shared" si="0"/>
        <v>0</v>
      </c>
      <c r="K24" s="265"/>
    </row>
    <row r="25" spans="1:11" ht="17.25" customHeight="1" x14ac:dyDescent="0.2">
      <c r="A25" s="84">
        <v>19</v>
      </c>
      <c r="B25" s="331"/>
      <c r="C25" s="58" t="s">
        <v>140</v>
      </c>
      <c r="D25" s="74">
        <v>0</v>
      </c>
      <c r="E25" s="72" t="str">
        <f t="shared" si="1"/>
        <v>Ótimo</v>
      </c>
      <c r="F25" s="72" t="str">
        <f t="shared" si="2"/>
        <v>Ótimo</v>
      </c>
      <c r="G25" s="45">
        <v>10</v>
      </c>
      <c r="H25" s="15">
        <v>0</v>
      </c>
      <c r="I25" s="77">
        <f t="shared" si="3"/>
        <v>0</v>
      </c>
      <c r="J25" s="77">
        <f t="shared" si="0"/>
        <v>0</v>
      </c>
      <c r="K25" s="265"/>
    </row>
    <row r="26" spans="1:11" ht="17.25" customHeight="1" thickBot="1" x14ac:dyDescent="0.25">
      <c r="A26" s="84">
        <v>20</v>
      </c>
      <c r="B26" s="331"/>
      <c r="C26" s="58" t="s">
        <v>141</v>
      </c>
      <c r="D26" s="74">
        <v>0</v>
      </c>
      <c r="E26" s="72" t="str">
        <f t="shared" si="1"/>
        <v>Ótimo</v>
      </c>
      <c r="F26" s="72" t="str">
        <f t="shared" si="2"/>
        <v>Ótimo</v>
      </c>
      <c r="G26" s="45">
        <v>10</v>
      </c>
      <c r="H26" s="15">
        <v>0</v>
      </c>
      <c r="I26" s="77">
        <f t="shared" si="3"/>
        <v>0</v>
      </c>
      <c r="J26" s="77">
        <f t="shared" si="0"/>
        <v>0</v>
      </c>
      <c r="K26" s="266"/>
    </row>
    <row r="27" spans="1:11" ht="18" customHeight="1" thickBot="1" x14ac:dyDescent="0.25">
      <c r="B27" s="18"/>
      <c r="C27" s="234"/>
      <c r="D27" s="234"/>
      <c r="E27" s="234"/>
      <c r="F27" s="234"/>
      <c r="G27" s="234"/>
      <c r="H27" s="234"/>
      <c r="I27" s="234"/>
      <c r="J27" s="235"/>
      <c r="K27" s="20"/>
    </row>
  </sheetData>
  <mergeCells count="12">
    <mergeCell ref="C27:J27"/>
    <mergeCell ref="K5:K6"/>
    <mergeCell ref="K7:K26"/>
    <mergeCell ref="B17:B20"/>
    <mergeCell ref="B21:B26"/>
    <mergeCell ref="A2:K2"/>
    <mergeCell ref="A3:K3"/>
    <mergeCell ref="D5:J5"/>
    <mergeCell ref="A6:B6"/>
    <mergeCell ref="B7:B16"/>
    <mergeCell ref="A5:C5"/>
    <mergeCell ref="E6:F6"/>
  </mergeCells>
  <conditionalFormatting sqref="F7:F26">
    <cfRule type="beginsWith" dxfId="65" priority="5" operator="beginsWith" text="Bom">
      <formula>LEFT(F7,LEN("Bom"))="Bom"</formula>
    </cfRule>
    <cfRule type="beginsWith" dxfId="64" priority="6" operator="beginsWith" text="Ruim">
      <formula>LEFT(F7,LEN("Ruim"))="Ruim"</formula>
    </cfRule>
    <cfRule type="beginsWith" dxfId="63" priority="7" operator="beginsWith" text="Ótimo">
      <formula>LEFT(F7,LEN("Ótimo"))="Ótimo"</formula>
    </cfRule>
    <cfRule type="beginsWith" dxfId="62" priority="8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5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26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3.42578125" style="1" customWidth="1"/>
    <col min="3" max="3" width="90.140625" style="1" customWidth="1"/>
    <col min="4" max="5" width="14.28515625" style="2" customWidth="1"/>
    <col min="6" max="6" width="5" style="2" customWidth="1"/>
    <col min="7" max="7" width="15" style="1" customWidth="1"/>
    <col min="8" max="9" width="10.7109375" style="1" customWidth="1"/>
    <col min="10" max="10" width="12.140625" style="1" customWidth="1"/>
    <col min="11" max="11" width="14.28515625" style="10" customWidth="1"/>
    <col min="12" max="16384" width="9.140625" style="1"/>
  </cols>
  <sheetData>
    <row r="2" spans="1:14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</row>
    <row r="3" spans="1:14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</row>
    <row r="4" spans="1:14" ht="11.25" customHeight="1" thickBot="1" x14ac:dyDescent="0.25">
      <c r="B4" s="5"/>
      <c r="C4" s="5"/>
    </row>
    <row r="5" spans="1:14" ht="30.75" thickBot="1" x14ac:dyDescent="0.25">
      <c r="A5" s="340" t="s">
        <v>183</v>
      </c>
      <c r="B5" s="341"/>
      <c r="C5" s="342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</row>
    <row r="6" spans="1:14" ht="36.75" customHeight="1" thickBot="1" x14ac:dyDescent="0.25">
      <c r="A6" s="253" t="s">
        <v>4</v>
      </c>
      <c r="B6" s="25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</row>
    <row r="7" spans="1:14" ht="17.25" customHeight="1" x14ac:dyDescent="0.2">
      <c r="A7" s="123">
        <v>1</v>
      </c>
      <c r="B7" s="331" t="s">
        <v>188</v>
      </c>
      <c r="C7" s="7" t="s">
        <v>142</v>
      </c>
      <c r="D7" s="94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20" si="0">IF(D7&gt;=I7,D7-I7,0)</f>
        <v>0</v>
      </c>
      <c r="K7" s="264">
        <f>IFERROR(SUM(J7:J20)/SUM(G7:G20),0)/10</f>
        <v>0</v>
      </c>
      <c r="N7" s="41"/>
    </row>
    <row r="8" spans="1:14" ht="17.25" customHeight="1" x14ac:dyDescent="0.2">
      <c r="A8" s="124">
        <v>2</v>
      </c>
      <c r="B8" s="331"/>
      <c r="C8" s="7" t="s">
        <v>143</v>
      </c>
      <c r="D8" s="95">
        <v>0</v>
      </c>
      <c r="E8" s="72" t="str">
        <f>IF(D8&gt;=7,"Péssimo",IF(D8&gt;=4,"Ruim",IF(D8&gt;=1,"Bom",IF(D8=0,"Ótimo",))))</f>
        <v>Ótimo</v>
      </c>
      <c r="F8" s="72" t="str">
        <f t="shared" ref="F8:F20" si="1">E8</f>
        <v>Ótimo</v>
      </c>
      <c r="G8" s="43">
        <v>10</v>
      </c>
      <c r="H8" s="15">
        <v>0</v>
      </c>
      <c r="I8" s="79">
        <f>H8*G8</f>
        <v>0</v>
      </c>
      <c r="J8" s="76">
        <f t="shared" si="0"/>
        <v>0</v>
      </c>
      <c r="K8" s="265"/>
    </row>
    <row r="9" spans="1:14" ht="17.25" customHeight="1" x14ac:dyDescent="0.2">
      <c r="A9" s="124">
        <v>3</v>
      </c>
      <c r="B9" s="331"/>
      <c r="C9" s="7" t="s">
        <v>144</v>
      </c>
      <c r="D9" s="95">
        <v>0</v>
      </c>
      <c r="E9" s="72" t="str">
        <f t="shared" ref="E9:E20" si="2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ref="I9:I20" si="3">H9*G9</f>
        <v>0</v>
      </c>
      <c r="J9" s="76">
        <f t="shared" si="0"/>
        <v>0</v>
      </c>
      <c r="K9" s="265"/>
    </row>
    <row r="10" spans="1:14" ht="17.25" customHeight="1" x14ac:dyDescent="0.2">
      <c r="A10" s="124">
        <v>4</v>
      </c>
      <c r="B10" s="331"/>
      <c r="C10" s="7" t="s">
        <v>145</v>
      </c>
      <c r="D10" s="95">
        <v>0</v>
      </c>
      <c r="E10" s="72" t="str">
        <f t="shared" si="2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5"/>
    </row>
    <row r="11" spans="1:14" ht="17.25" customHeight="1" x14ac:dyDescent="0.2">
      <c r="A11" s="124">
        <v>5</v>
      </c>
      <c r="B11" s="331"/>
      <c r="C11" s="7" t="s">
        <v>146</v>
      </c>
      <c r="D11" s="95">
        <v>0</v>
      </c>
      <c r="E11" s="72" t="str">
        <f t="shared" si="2"/>
        <v>Ótimo</v>
      </c>
      <c r="F11" s="72" t="str">
        <f t="shared" si="1"/>
        <v>Ótimo</v>
      </c>
      <c r="G11" s="45">
        <v>10</v>
      </c>
      <c r="H11" s="17">
        <v>0</v>
      </c>
      <c r="I11" s="81">
        <f t="shared" si="3"/>
        <v>0</v>
      </c>
      <c r="J11" s="77">
        <f t="shared" si="0"/>
        <v>0</v>
      </c>
      <c r="K11" s="265"/>
    </row>
    <row r="12" spans="1:14" ht="17.25" customHeight="1" x14ac:dyDescent="0.2">
      <c r="A12" s="124">
        <v>6</v>
      </c>
      <c r="B12" s="331"/>
      <c r="C12" s="7" t="s">
        <v>147</v>
      </c>
      <c r="D12" s="95">
        <v>0</v>
      </c>
      <c r="E12" s="72" t="str">
        <f t="shared" si="2"/>
        <v>Ótimo</v>
      </c>
      <c r="F12" s="72" t="str">
        <f t="shared" si="1"/>
        <v>Ótimo</v>
      </c>
      <c r="G12" s="45">
        <v>10</v>
      </c>
      <c r="H12" s="15">
        <v>0</v>
      </c>
      <c r="I12" s="91">
        <f t="shared" si="3"/>
        <v>0</v>
      </c>
      <c r="J12" s="92">
        <f t="shared" si="0"/>
        <v>0</v>
      </c>
      <c r="K12" s="265"/>
    </row>
    <row r="13" spans="1:14" ht="17.25" customHeight="1" thickBot="1" x14ac:dyDescent="0.25">
      <c r="A13" s="124">
        <v>7</v>
      </c>
      <c r="B13" s="332"/>
      <c r="C13" s="13" t="s">
        <v>148</v>
      </c>
      <c r="D13" s="85">
        <v>0</v>
      </c>
      <c r="E13" s="85" t="str">
        <f t="shared" si="2"/>
        <v>Ótimo</v>
      </c>
      <c r="F13" s="85" t="str">
        <f t="shared" si="1"/>
        <v>Ótimo</v>
      </c>
      <c r="G13" s="44">
        <v>10</v>
      </c>
      <c r="H13" s="16">
        <v>0</v>
      </c>
      <c r="I13" s="97">
        <f t="shared" si="3"/>
        <v>0</v>
      </c>
      <c r="J13" s="93">
        <f t="shared" si="0"/>
        <v>0</v>
      </c>
      <c r="K13" s="265"/>
    </row>
    <row r="14" spans="1:14" ht="17.25" customHeight="1" x14ac:dyDescent="0.2">
      <c r="A14" s="124">
        <v>8</v>
      </c>
      <c r="B14" s="330" t="s">
        <v>149</v>
      </c>
      <c r="C14" s="22" t="s">
        <v>74</v>
      </c>
      <c r="D14" s="74">
        <v>0</v>
      </c>
      <c r="E14" s="74" t="str">
        <f t="shared" si="2"/>
        <v>Ótimo</v>
      </c>
      <c r="F14" s="74" t="str">
        <f t="shared" si="1"/>
        <v>Ótimo</v>
      </c>
      <c r="G14" s="45">
        <v>10</v>
      </c>
      <c r="H14" s="17">
        <v>0</v>
      </c>
      <c r="I14" s="81">
        <f t="shared" si="3"/>
        <v>0</v>
      </c>
      <c r="J14" s="77">
        <f t="shared" si="0"/>
        <v>0</v>
      </c>
      <c r="K14" s="265"/>
    </row>
    <row r="15" spans="1:14" ht="17.25" customHeight="1" x14ac:dyDescent="0.2">
      <c r="A15" s="124">
        <v>9</v>
      </c>
      <c r="B15" s="331"/>
      <c r="C15" s="22" t="s">
        <v>75</v>
      </c>
      <c r="D15" s="74">
        <v>0</v>
      </c>
      <c r="E15" s="72" t="str">
        <f t="shared" si="2"/>
        <v>Ótimo</v>
      </c>
      <c r="F15" s="72" t="str">
        <f t="shared" si="1"/>
        <v>Ótimo</v>
      </c>
      <c r="G15" s="48">
        <v>10</v>
      </c>
      <c r="H15" s="49">
        <v>0</v>
      </c>
      <c r="I15" s="80">
        <f t="shared" si="3"/>
        <v>0</v>
      </c>
      <c r="J15" s="76">
        <f t="shared" si="0"/>
        <v>0</v>
      </c>
      <c r="K15" s="265"/>
      <c r="L15" s="10"/>
    </row>
    <row r="16" spans="1:14" ht="17.25" customHeight="1" x14ac:dyDescent="0.2">
      <c r="A16" s="124">
        <v>10</v>
      </c>
      <c r="B16" s="331"/>
      <c r="C16" s="23" t="s">
        <v>76</v>
      </c>
      <c r="D16" s="74">
        <v>0</v>
      </c>
      <c r="E16" s="72" t="str">
        <f t="shared" si="2"/>
        <v>Ótimo</v>
      </c>
      <c r="F16" s="72" t="str">
        <f t="shared" si="1"/>
        <v>Ótimo</v>
      </c>
      <c r="G16" s="45">
        <v>10</v>
      </c>
      <c r="H16" s="17">
        <v>0</v>
      </c>
      <c r="I16" s="81">
        <f t="shared" si="3"/>
        <v>0</v>
      </c>
      <c r="J16" s="77">
        <f t="shared" si="0"/>
        <v>0</v>
      </c>
      <c r="K16" s="265"/>
    </row>
    <row r="17" spans="1:11" ht="17.25" customHeight="1" thickBot="1" x14ac:dyDescent="0.25">
      <c r="A17" s="124">
        <v>11</v>
      </c>
      <c r="B17" s="331"/>
      <c r="C17" s="23" t="s">
        <v>77</v>
      </c>
      <c r="D17" s="74">
        <v>0</v>
      </c>
      <c r="E17" s="85" t="str">
        <f t="shared" si="2"/>
        <v>Ótimo</v>
      </c>
      <c r="F17" s="85" t="str">
        <f t="shared" si="1"/>
        <v>Ótimo</v>
      </c>
      <c r="G17" s="44">
        <v>10</v>
      </c>
      <c r="H17" s="16">
        <v>0</v>
      </c>
      <c r="I17" s="97">
        <f t="shared" si="3"/>
        <v>0</v>
      </c>
      <c r="J17" s="93">
        <f t="shared" si="0"/>
        <v>0</v>
      </c>
      <c r="K17" s="265"/>
    </row>
    <row r="18" spans="1:11" ht="17.25" customHeight="1" x14ac:dyDescent="0.2">
      <c r="A18" s="124">
        <v>12</v>
      </c>
      <c r="B18" s="330" t="s">
        <v>150</v>
      </c>
      <c r="C18" s="3" t="s">
        <v>151</v>
      </c>
      <c r="D18" s="96">
        <v>0</v>
      </c>
      <c r="E18" s="74" t="str">
        <f t="shared" si="2"/>
        <v>Ótimo</v>
      </c>
      <c r="F18" s="74" t="str">
        <f t="shared" si="1"/>
        <v>Ótimo</v>
      </c>
      <c r="G18" s="45">
        <v>10</v>
      </c>
      <c r="H18" s="17">
        <v>0</v>
      </c>
      <c r="I18" s="91">
        <f t="shared" si="3"/>
        <v>0</v>
      </c>
      <c r="J18" s="92">
        <f t="shared" si="0"/>
        <v>0</v>
      </c>
      <c r="K18" s="265"/>
    </row>
    <row r="19" spans="1:11" ht="17.25" customHeight="1" x14ac:dyDescent="0.2">
      <c r="A19" s="124">
        <v>13</v>
      </c>
      <c r="B19" s="331"/>
      <c r="C19" s="4" t="s">
        <v>152</v>
      </c>
      <c r="D19" s="74">
        <v>0</v>
      </c>
      <c r="E19" s="72" t="str">
        <f t="shared" si="2"/>
        <v>Ótimo</v>
      </c>
      <c r="F19" s="72" t="str">
        <f t="shared" si="1"/>
        <v>Ótimo</v>
      </c>
      <c r="G19" s="43">
        <v>10</v>
      </c>
      <c r="H19" s="15">
        <v>0</v>
      </c>
      <c r="I19" s="79">
        <f t="shared" si="3"/>
        <v>0</v>
      </c>
      <c r="J19" s="76">
        <f t="shared" si="0"/>
        <v>0</v>
      </c>
      <c r="K19" s="265"/>
    </row>
    <row r="20" spans="1:11" ht="17.25" customHeight="1" thickBot="1" x14ac:dyDescent="0.25">
      <c r="A20" s="124">
        <v>14</v>
      </c>
      <c r="B20" s="331"/>
      <c r="C20" s="4" t="s">
        <v>153</v>
      </c>
      <c r="D20" s="74">
        <v>0</v>
      </c>
      <c r="E20" s="72" t="str">
        <f t="shared" si="2"/>
        <v>Ótimo</v>
      </c>
      <c r="F20" s="72" t="str">
        <f t="shared" si="1"/>
        <v>Ótimo</v>
      </c>
      <c r="G20" s="43">
        <v>10</v>
      </c>
      <c r="H20" s="15">
        <v>0</v>
      </c>
      <c r="I20" s="79">
        <f t="shared" si="3"/>
        <v>0</v>
      </c>
      <c r="J20" s="76">
        <f t="shared" si="0"/>
        <v>0</v>
      </c>
      <c r="K20" s="266"/>
    </row>
    <row r="21" spans="1:11" ht="17.25" customHeight="1" thickBot="1" x14ac:dyDescent="0.25">
      <c r="B21" s="337"/>
      <c r="C21" s="338"/>
      <c r="D21" s="338"/>
      <c r="E21" s="338"/>
      <c r="F21" s="338"/>
      <c r="G21" s="338"/>
      <c r="H21" s="338"/>
      <c r="I21" s="338"/>
      <c r="J21" s="339"/>
      <c r="K21" s="20"/>
    </row>
    <row r="26" spans="1:11" ht="24" customHeight="1" x14ac:dyDescent="0.2"/>
  </sheetData>
  <mergeCells count="12">
    <mergeCell ref="B21:J21"/>
    <mergeCell ref="K5:K6"/>
    <mergeCell ref="K7:K20"/>
    <mergeCell ref="B14:B17"/>
    <mergeCell ref="B18:B20"/>
    <mergeCell ref="A5:C5"/>
    <mergeCell ref="A2:K2"/>
    <mergeCell ref="A3:K3"/>
    <mergeCell ref="D5:J5"/>
    <mergeCell ref="A6:B6"/>
    <mergeCell ref="B7:B13"/>
    <mergeCell ref="E6:F6"/>
  </mergeCells>
  <conditionalFormatting sqref="F7:F20">
    <cfRule type="beginsWith" dxfId="61" priority="1" operator="beginsWith" text="Bom">
      <formula>LEFT(F7,LEN("Bom"))="Bom"</formula>
    </cfRule>
    <cfRule type="beginsWith" dxfId="60" priority="2" operator="beginsWith" text="Ruim">
      <formula>LEFT(F7,LEN("Ruim"))="Ruim"</formula>
    </cfRule>
    <cfRule type="beginsWith" dxfId="59" priority="3" operator="beginsWith" text="Ótimo">
      <formula>LEFT(F7,LEN("Ótimo"))="Ótimo"</formula>
    </cfRule>
    <cfRule type="beginsWith" dxfId="58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scale="56" fitToHeight="2" orientation="landscape" r:id="rId1"/>
  <headerFooter alignWithMargins="0"/>
  <colBreaks count="1" manualBreakCount="1">
    <brk id="24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T15"/>
  <sheetViews>
    <sheetView showGridLines="0" zoomScaleNormal="100" workbookViewId="0">
      <selection activeCell="D13" sqref="B5:E24"/>
    </sheetView>
  </sheetViews>
  <sheetFormatPr defaultRowHeight="12.75" x14ac:dyDescent="0.2"/>
  <cols>
    <col min="1" max="1" width="9.140625" style="1"/>
    <col min="2" max="2" width="31.140625" style="1" customWidth="1"/>
    <col min="3" max="3" width="96.5703125" style="1" bestFit="1" customWidth="1"/>
    <col min="4" max="4" width="14.28515625" style="2" customWidth="1"/>
    <col min="5" max="5" width="14.28515625" style="1" customWidth="1"/>
    <col min="6" max="6" width="5" style="1" customWidth="1"/>
    <col min="7" max="7" width="15" style="1" customWidth="1"/>
    <col min="8" max="8" width="10.7109375" style="1" customWidth="1"/>
    <col min="9" max="9" width="10.7109375" style="10" customWidth="1"/>
    <col min="10" max="10" width="12.140625" style="1" customWidth="1"/>
    <col min="11" max="11" width="14.28515625" style="20" customWidth="1"/>
    <col min="12" max="12" width="11.85546875" style="1" customWidth="1"/>
    <col min="13" max="13" width="12.85546875" style="1" customWidth="1"/>
    <col min="14" max="15" width="12.5703125" style="1" bestFit="1" customWidth="1"/>
    <col min="16" max="16384" width="9.140625" style="1"/>
  </cols>
  <sheetData>
    <row r="2" spans="1:20" ht="33" customHeight="1" x14ac:dyDescent="0.2">
      <c r="A2" s="252" t="s">
        <v>6</v>
      </c>
      <c r="B2" s="252"/>
      <c r="C2" s="252"/>
      <c r="D2" s="252"/>
      <c r="E2" s="252"/>
      <c r="F2" s="252"/>
      <c r="G2" s="252"/>
      <c r="H2" s="252"/>
      <c r="I2" s="252"/>
    </row>
    <row r="3" spans="1:20" ht="20.25" customHeight="1" x14ac:dyDescent="0.2">
      <c r="A3" s="252" t="s">
        <v>5</v>
      </c>
      <c r="B3" s="252"/>
      <c r="C3" s="252"/>
      <c r="D3" s="252"/>
      <c r="E3" s="252"/>
      <c r="F3" s="252"/>
      <c r="G3" s="252"/>
      <c r="H3" s="252"/>
      <c r="I3" s="252"/>
    </row>
    <row r="4" spans="1:20" ht="11.25" customHeight="1" thickBot="1" x14ac:dyDescent="0.25">
      <c r="B4" s="5"/>
      <c r="C4" s="5"/>
      <c r="I4" s="8"/>
      <c r="J4" s="8"/>
      <c r="K4" s="8"/>
      <c r="L4" s="8"/>
      <c r="M4" s="8"/>
      <c r="N4" s="8"/>
      <c r="O4" s="8"/>
      <c r="P4" s="8"/>
      <c r="Q4" s="8"/>
      <c r="R4" s="8"/>
    </row>
    <row r="5" spans="1:20" ht="35.25" thickBot="1" x14ac:dyDescent="0.25">
      <c r="A5" s="324" t="s">
        <v>117</v>
      </c>
      <c r="B5" s="325"/>
      <c r="C5" s="326"/>
      <c r="D5" s="327" t="s">
        <v>187</v>
      </c>
      <c r="E5" s="328"/>
      <c r="F5" s="328"/>
      <c r="G5" s="328"/>
      <c r="H5" s="328"/>
      <c r="I5" s="328"/>
      <c r="J5" s="329"/>
      <c r="K5" s="260" t="s">
        <v>186</v>
      </c>
      <c r="L5" s="8"/>
      <c r="M5" s="8"/>
      <c r="N5" s="8"/>
      <c r="O5" s="8"/>
      <c r="P5" s="8"/>
      <c r="Q5" s="8"/>
      <c r="R5" s="8"/>
      <c r="S5" s="8"/>
      <c r="T5" s="8"/>
    </row>
    <row r="6" spans="1:20" ht="36.75" customHeight="1" thickBot="1" x14ac:dyDescent="0.25">
      <c r="A6" s="343" t="s">
        <v>4</v>
      </c>
      <c r="B6" s="344"/>
      <c r="C6" s="83" t="s">
        <v>3</v>
      </c>
      <c r="D6" s="82" t="s">
        <v>121</v>
      </c>
      <c r="E6" s="262" t="s">
        <v>184</v>
      </c>
      <c r="F6" s="263"/>
      <c r="G6" s="19" t="s">
        <v>120</v>
      </c>
      <c r="H6" s="19" t="s">
        <v>9</v>
      </c>
      <c r="I6" s="82" t="s">
        <v>185</v>
      </c>
      <c r="J6" s="78" t="s">
        <v>8</v>
      </c>
      <c r="K6" s="261"/>
      <c r="L6" s="8"/>
      <c r="M6" s="8"/>
      <c r="N6" s="8"/>
      <c r="O6" s="8"/>
      <c r="P6" s="8"/>
      <c r="Q6" s="8"/>
      <c r="R6" s="8"/>
      <c r="S6" s="8"/>
      <c r="T6" s="8"/>
    </row>
    <row r="7" spans="1:20" ht="17.25" customHeight="1" x14ac:dyDescent="0.2">
      <c r="A7" s="84">
        <v>1</v>
      </c>
      <c r="B7" s="345" t="s">
        <v>189</v>
      </c>
      <c r="C7" s="4" t="s">
        <v>81</v>
      </c>
      <c r="D7" s="72">
        <v>0</v>
      </c>
      <c r="E7" s="72" t="str">
        <f>IF(D7&gt;=7,"Péssimo",IF(D7&gt;=4,"Ruim",IF(D7&gt;=1,"Bom",IF(D7=0,"Ótimo",))))</f>
        <v>Ótimo</v>
      </c>
      <c r="F7" s="72" t="str">
        <f>E7</f>
        <v>Ótimo</v>
      </c>
      <c r="G7" s="43">
        <v>10</v>
      </c>
      <c r="H7" s="15">
        <v>0</v>
      </c>
      <c r="I7" s="79">
        <f>H7*G7</f>
        <v>0</v>
      </c>
      <c r="J7" s="76">
        <f t="shared" ref="J7:J12" si="0">IF(D7&gt;=I7,D7-I7,0)</f>
        <v>0</v>
      </c>
      <c r="K7" s="264">
        <f>IFERROR(SUM(J7:J12)/SUM(G7:G12),0)/10</f>
        <v>0</v>
      </c>
      <c r="L7" s="8"/>
      <c r="M7" s="8"/>
      <c r="N7" s="8"/>
      <c r="O7" s="8"/>
      <c r="P7" s="8"/>
      <c r="Q7" s="8"/>
      <c r="R7" s="8"/>
      <c r="S7" s="8"/>
      <c r="T7" s="8"/>
    </row>
    <row r="8" spans="1:20" ht="17.25" customHeight="1" x14ac:dyDescent="0.2">
      <c r="A8" s="84">
        <v>2</v>
      </c>
      <c r="B8" s="333"/>
      <c r="C8" s="4" t="s">
        <v>82</v>
      </c>
      <c r="D8" s="71">
        <v>0</v>
      </c>
      <c r="E8" s="72" t="str">
        <f>IF(D8&gt;=7,"Péssimo",IF(D8&gt;=4,"Ruim",IF(D8&gt;=1,"Bom",IF(D8=0,"Ótimo",))))</f>
        <v>Ótimo</v>
      </c>
      <c r="F8" s="72" t="str">
        <f t="shared" ref="F8:F12" si="1">E8</f>
        <v>Ótimo</v>
      </c>
      <c r="G8" s="43">
        <v>10</v>
      </c>
      <c r="H8" s="15">
        <v>0</v>
      </c>
      <c r="I8" s="79">
        <f t="shared" ref="I8:I12" si="2">H8*G8</f>
        <v>0</v>
      </c>
      <c r="J8" s="76">
        <f t="shared" si="0"/>
        <v>0</v>
      </c>
      <c r="K8" s="265"/>
      <c r="L8" s="8"/>
      <c r="M8" s="8"/>
      <c r="N8" s="8"/>
      <c r="O8" s="8"/>
      <c r="P8" s="8"/>
      <c r="Q8" s="8"/>
      <c r="R8" s="8"/>
      <c r="S8" s="8"/>
      <c r="T8" s="8"/>
    </row>
    <row r="9" spans="1:20" ht="17.25" customHeight="1" x14ac:dyDescent="0.2">
      <c r="A9" s="84">
        <v>3</v>
      </c>
      <c r="B9" s="333"/>
      <c r="C9" s="7" t="s">
        <v>88</v>
      </c>
      <c r="D9" s="73">
        <v>0</v>
      </c>
      <c r="E9" s="72" t="str">
        <f t="shared" ref="E9:E12" si="3">IF(D9&gt;=7,"Péssimo",IF(D9&gt;=4,"Ruim",IF(D9&gt;=1,"Bom",IF(D9=0,"Ótimo",IF(D9=" "," ",)))))</f>
        <v>Ótimo</v>
      </c>
      <c r="F9" s="72" t="str">
        <f t="shared" si="1"/>
        <v>Ótimo</v>
      </c>
      <c r="G9" s="48">
        <v>10</v>
      </c>
      <c r="H9" s="49">
        <v>0</v>
      </c>
      <c r="I9" s="80">
        <f t="shared" si="2"/>
        <v>0</v>
      </c>
      <c r="J9" s="76">
        <f t="shared" si="0"/>
        <v>0</v>
      </c>
      <c r="K9" s="265"/>
      <c r="L9" s="8"/>
      <c r="M9" s="8"/>
      <c r="N9" s="8"/>
      <c r="O9" s="8"/>
      <c r="P9" s="8"/>
      <c r="Q9" s="8"/>
      <c r="R9" s="8"/>
      <c r="S9" s="8"/>
      <c r="T9" s="8"/>
    </row>
    <row r="10" spans="1:20" ht="17.25" customHeight="1" x14ac:dyDescent="0.2">
      <c r="A10" s="84">
        <v>4</v>
      </c>
      <c r="B10" s="333"/>
      <c r="C10" s="23" t="s">
        <v>98</v>
      </c>
      <c r="D10" s="74">
        <v>0</v>
      </c>
      <c r="E10" s="72" t="str">
        <f t="shared" si="3"/>
        <v>Ótimo</v>
      </c>
      <c r="F10" s="72" t="str">
        <f t="shared" si="1"/>
        <v>Ótimo</v>
      </c>
      <c r="G10" s="45">
        <v>10</v>
      </c>
      <c r="H10" s="17">
        <v>0</v>
      </c>
      <c r="I10" s="81">
        <f>H10*G10</f>
        <v>0</v>
      </c>
      <c r="J10" s="77">
        <f t="shared" si="0"/>
        <v>0</v>
      </c>
      <c r="K10" s="265"/>
      <c r="L10" s="8"/>
      <c r="M10" s="8"/>
      <c r="N10" s="8"/>
      <c r="O10" s="8"/>
      <c r="P10" s="8"/>
      <c r="Q10" s="8"/>
      <c r="R10" s="8"/>
      <c r="S10" s="8"/>
      <c r="T10" s="8"/>
    </row>
    <row r="11" spans="1:20" ht="17.25" customHeight="1" x14ac:dyDescent="0.2">
      <c r="A11" s="84">
        <v>5</v>
      </c>
      <c r="B11" s="333"/>
      <c r="C11" s="23" t="s">
        <v>84</v>
      </c>
      <c r="D11" s="74">
        <v>0</v>
      </c>
      <c r="E11" s="72" t="str">
        <f t="shared" si="3"/>
        <v>Ótimo</v>
      </c>
      <c r="F11" s="72" t="str">
        <f t="shared" si="1"/>
        <v>Ótimo</v>
      </c>
      <c r="G11" s="45">
        <v>10</v>
      </c>
      <c r="H11" s="17">
        <v>0</v>
      </c>
      <c r="I11" s="81">
        <f>H11*G11</f>
        <v>0</v>
      </c>
      <c r="J11" s="77">
        <f t="shared" si="0"/>
        <v>0</v>
      </c>
      <c r="K11" s="265"/>
      <c r="L11" s="8"/>
      <c r="M11" s="8"/>
      <c r="N11" s="8"/>
      <c r="O11" s="8"/>
      <c r="P11" s="8"/>
      <c r="Q11" s="8"/>
      <c r="R11" s="8"/>
      <c r="S11" s="8"/>
      <c r="T11" s="8"/>
    </row>
    <row r="12" spans="1:20" ht="17.25" customHeight="1" thickBot="1" x14ac:dyDescent="0.25">
      <c r="A12" s="84">
        <v>6</v>
      </c>
      <c r="B12" s="334"/>
      <c r="C12" s="4" t="s">
        <v>16</v>
      </c>
      <c r="D12" s="74">
        <v>0</v>
      </c>
      <c r="E12" s="72" t="str">
        <f t="shared" si="3"/>
        <v>Ótimo</v>
      </c>
      <c r="F12" s="72" t="str">
        <f t="shared" si="1"/>
        <v>Ótimo</v>
      </c>
      <c r="G12" s="45">
        <v>10</v>
      </c>
      <c r="H12" s="15">
        <v>0</v>
      </c>
      <c r="I12" s="91">
        <f t="shared" si="2"/>
        <v>0</v>
      </c>
      <c r="J12" s="92">
        <f t="shared" si="0"/>
        <v>0</v>
      </c>
      <c r="K12" s="266"/>
      <c r="L12" s="8"/>
      <c r="M12" s="8"/>
      <c r="N12" s="8"/>
      <c r="O12" s="8"/>
      <c r="P12" s="8"/>
      <c r="Q12" s="8"/>
      <c r="R12" s="8"/>
      <c r="S12" s="8"/>
      <c r="T12" s="8"/>
    </row>
    <row r="13" spans="1:20" ht="18" customHeight="1" thickBot="1" x14ac:dyDescent="0.25">
      <c r="B13" s="87"/>
      <c r="C13" s="21"/>
      <c r="D13" s="21"/>
      <c r="E13" s="21"/>
      <c r="F13" s="21"/>
      <c r="G13" s="21"/>
      <c r="H13" s="21"/>
      <c r="I13" s="21"/>
      <c r="J13" s="88"/>
      <c r="K13" s="8"/>
      <c r="L13" s="8"/>
      <c r="M13" s="8"/>
      <c r="N13" s="8"/>
      <c r="O13" s="8"/>
      <c r="P13" s="8"/>
      <c r="Q13" s="8"/>
      <c r="R13" s="8"/>
    </row>
    <row r="14" spans="1:20" x14ac:dyDescent="0.2">
      <c r="G14" s="10"/>
      <c r="I14" s="20"/>
      <c r="K14" s="1"/>
    </row>
    <row r="15" spans="1:20" s="8" customFormat="1" ht="24" customHeight="1" x14ac:dyDescent="0.2"/>
  </sheetData>
  <mergeCells count="9">
    <mergeCell ref="K5:K6"/>
    <mergeCell ref="K7:K12"/>
    <mergeCell ref="A2:I2"/>
    <mergeCell ref="A3:I3"/>
    <mergeCell ref="A6:B6"/>
    <mergeCell ref="B7:B12"/>
    <mergeCell ref="A5:C5"/>
    <mergeCell ref="E6:F6"/>
    <mergeCell ref="D5:J5"/>
  </mergeCells>
  <conditionalFormatting sqref="F7:F12">
    <cfRule type="beginsWith" dxfId="57" priority="1" operator="beginsWith" text="Bom">
      <formula>LEFT(F7,LEN("Bom"))="Bom"</formula>
    </cfRule>
    <cfRule type="beginsWith" dxfId="56" priority="2" operator="beginsWith" text="Ruim">
      <formula>LEFT(F7,LEN("Ruim"))="Ruim"</formula>
    </cfRule>
    <cfRule type="beginsWith" dxfId="55" priority="3" operator="beginsWith" text="Ótimo">
      <formula>LEFT(F7,LEN("Ótimo"))="Ótimo"</formula>
    </cfRule>
    <cfRule type="beginsWith" dxfId="54" priority="4" operator="beginsWith" text="Péssimo">
      <formula>LEFT(F7,LEN("Péssimo"))="Péssimo"</formula>
    </cfRule>
  </conditionalFormatting>
  <printOptions horizontalCentered="1"/>
  <pageMargins left="0" right="0" top="0" bottom="0" header="0.31496062992125984" footer="0.31496062992125984"/>
  <pageSetup paperSize="8" orientation="landscape" r:id="rId1"/>
  <headerFooter alignWithMargins="0"/>
  <colBreaks count="1" manualBreakCount="1">
    <brk id="2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27</vt:i4>
      </vt:variant>
    </vt:vector>
  </HeadingPairs>
  <TitlesOfParts>
    <vt:vector size="43" baseType="lpstr">
      <vt:lpstr>Novo Facility</vt:lpstr>
      <vt:lpstr>SLA-GESTÃO FACILITIES</vt:lpstr>
      <vt:lpstr>SLA-SERVIÇOS SOB DEMANDA</vt:lpstr>
      <vt:lpstr>SLA-LIMPEZA</vt:lpstr>
      <vt:lpstr>SLA-RECEPÇAO</vt:lpstr>
      <vt:lpstr>SLA- TRANSPORTE</vt:lpstr>
      <vt:lpstr>SLA-Manutenção de Áreas Verdes</vt:lpstr>
      <vt:lpstr>SLA-Operador da ETE</vt:lpstr>
      <vt:lpstr>SLA-PORTEIRO</vt:lpstr>
      <vt:lpstr>SLA-VIGILANTE</vt:lpstr>
      <vt:lpstr>SLA-BOMBEIRO CIVIL</vt:lpstr>
      <vt:lpstr>SLA- INSTALAÇÕES ELETRICAS</vt:lpstr>
      <vt:lpstr>SLA- INSTALAÇÕES HIDRÁULICAS</vt:lpstr>
      <vt:lpstr>SLA-PREVENTIVA EQUIPAMENTOS</vt:lpstr>
      <vt:lpstr>Relatório SLA 1</vt:lpstr>
      <vt:lpstr>Relatório SLA 2</vt:lpstr>
      <vt:lpstr>'Relatório SLA 1'!Area_de_impressao</vt:lpstr>
      <vt:lpstr>'SLA- INSTALAÇÕES ELETRICAS'!Area_de_impressao</vt:lpstr>
      <vt:lpstr>'SLA- INSTALAÇÕES HIDRÁULICAS'!Area_de_impressao</vt:lpstr>
      <vt:lpstr>'SLA- TRANSPORTE'!Area_de_impressao</vt:lpstr>
      <vt:lpstr>'SLA-BOMBEIRO CIVIL'!Area_de_impressao</vt:lpstr>
      <vt:lpstr>'SLA-GESTÃO FACILITIES'!Area_de_impressao</vt:lpstr>
      <vt:lpstr>'SLA-LIMPEZA'!Area_de_impressao</vt:lpstr>
      <vt:lpstr>'SLA-Manutenção de Áreas Verdes'!Area_de_impressao</vt:lpstr>
      <vt:lpstr>'SLA-Operador da ETE'!Area_de_impressao</vt:lpstr>
      <vt:lpstr>'SLA-PORTEIRO'!Area_de_impressao</vt:lpstr>
      <vt:lpstr>'SLA-PREVENTIVA EQUIPAMENTOS'!Area_de_impressao</vt:lpstr>
      <vt:lpstr>'SLA-RECEPÇAO'!Area_de_impressao</vt:lpstr>
      <vt:lpstr>'SLA-SERVIÇOS SOB DEMANDA'!Area_de_impressao</vt:lpstr>
      <vt:lpstr>'SLA-VIGILANTE'!Area_de_impressao</vt:lpstr>
      <vt:lpstr>'SLA- INSTALAÇÕES ELETRICAS'!Titulos_de_impressao</vt:lpstr>
      <vt:lpstr>'SLA- INSTALAÇÕES HIDRÁULICAS'!Titulos_de_impressao</vt:lpstr>
      <vt:lpstr>'SLA- TRANSPORTE'!Titulos_de_impressao</vt:lpstr>
      <vt:lpstr>'SLA-BOMBEIRO CIVIL'!Titulos_de_impressao</vt:lpstr>
      <vt:lpstr>'SLA-GESTÃO FACILITIES'!Titulos_de_impressao</vt:lpstr>
      <vt:lpstr>'SLA-LIMPEZA'!Titulos_de_impressao</vt:lpstr>
      <vt:lpstr>'SLA-Manutenção de Áreas Verdes'!Titulos_de_impressao</vt:lpstr>
      <vt:lpstr>'SLA-Operador da ETE'!Titulos_de_impressao</vt:lpstr>
      <vt:lpstr>'SLA-PORTEIRO'!Titulos_de_impressao</vt:lpstr>
      <vt:lpstr>'SLA-PREVENTIVA EQUIPAMENTOS'!Titulos_de_impressao</vt:lpstr>
      <vt:lpstr>'SLA-RECEPÇAO'!Titulos_de_impressao</vt:lpstr>
      <vt:lpstr>'SLA-SERVIÇOS SOB DEMANDA'!Titulos_de_impressao</vt:lpstr>
      <vt:lpstr>'SLA-VIGILANTE'!Titulos_de_impressao</vt:lpstr>
    </vt:vector>
  </TitlesOfParts>
  <Company>Contax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Moreira</dc:creator>
  <cp:lastModifiedBy>Bruno Amorim de Souza</cp:lastModifiedBy>
  <cp:lastPrinted>2016-08-09T17:52:33Z</cp:lastPrinted>
  <dcterms:created xsi:type="dcterms:W3CDTF">2004-07-13T17:03:44Z</dcterms:created>
  <dcterms:modified xsi:type="dcterms:W3CDTF">2021-09-20T14:24:49Z</dcterms:modified>
</cp:coreProperties>
</file>